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lenna.goins.FIN\AppData\Local\Microsoft\Windows\INetCache\Content.Outlook\YY46P05T\"/>
    </mc:Choice>
  </mc:AlternateContent>
  <xr:revisionPtr revIDLastSave="0" documentId="13_ncr:1_{7DC07B2F-C78D-49DD-B6EC-693A678C55A5}" xr6:coauthVersionLast="47" xr6:coauthVersionMax="47" xr10:uidLastSave="{00000000-0000-0000-0000-000000000000}"/>
  <bookViews>
    <workbookView xWindow="-28920" yWindow="-120" windowWidth="29040" windowHeight="15840" tabRatio="597" firstSheet="3" activeTab="3" xr2:uid="{00000000-000D-0000-FFFF-FFFF00000000}"/>
  </bookViews>
  <sheets>
    <sheet name="Rollup" sheetId="1" state="hidden" r:id="rId1"/>
    <sheet name="Project Management Rollup" sheetId="18" state="hidden" r:id="rId2"/>
    <sheet name="CALE McKee Edits" sheetId="27" state="hidden" r:id="rId3"/>
    <sheet name="$71 MM" sheetId="10" r:id="rId4"/>
    <sheet name="CB47" sheetId="26" state="hidden" r:id="rId5"/>
    <sheet name="CB48" sheetId="28" state="hidden" r:id="rId6"/>
    <sheet name="CB49" sheetId="29" state="hidden" r:id="rId7"/>
    <sheet name="CB4B" sheetId="30" state="hidden" r:id="rId8"/>
    <sheet name="CB4C" sheetId="31" state="hidden" r:id="rId9"/>
    <sheet name="$71 Million" sheetId="33" state="hidden" r:id="rId10"/>
    <sheet name="$79 Million" sheetId="32" state="hidden" r:id="rId11"/>
  </sheets>
  <definedNames>
    <definedName name="_xlnm._FilterDatabase" localSheetId="9" hidden="1">'$71 Million'!$A$2:$G$21</definedName>
    <definedName name="_xlnm._FilterDatabase" localSheetId="3" hidden="1">'$71 MM'!$A$2:$E$29</definedName>
    <definedName name="_xlnm._FilterDatabase" localSheetId="10" hidden="1">'$79 Million'!$A$2:$G$12</definedName>
    <definedName name="_xlnm.Print_Area" localSheetId="3">'$71 MM'!$A$1:$H$31</definedName>
    <definedName name="_xlnm.Print_Titles" localSheetId="3">'$71 MM'!$2:$2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0" l="1"/>
  <c r="E31" i="10"/>
  <c r="G24" i="33"/>
  <c r="D24" i="33"/>
  <c r="F24" i="33"/>
  <c r="E24" i="33"/>
  <c r="G14" i="32"/>
  <c r="D14" i="32"/>
  <c r="F14" i="32"/>
  <c r="E14" i="32"/>
  <c r="M18" i="31" l="1"/>
  <c r="L18" i="31"/>
  <c r="K18" i="31"/>
  <c r="J18" i="31"/>
  <c r="I18" i="31"/>
  <c r="H18" i="31"/>
  <c r="G18" i="31"/>
  <c r="F18" i="31"/>
  <c r="E18" i="31"/>
  <c r="D18" i="31"/>
  <c r="M18" i="30"/>
  <c r="L18" i="30"/>
  <c r="K18" i="30"/>
  <c r="J18" i="30"/>
  <c r="I18" i="30"/>
  <c r="H18" i="30"/>
  <c r="G18" i="30"/>
  <c r="F18" i="30"/>
  <c r="E18" i="30"/>
  <c r="D18" i="30"/>
  <c r="E19" i="29"/>
  <c r="M19" i="29"/>
  <c r="L19" i="29"/>
  <c r="K19" i="29"/>
  <c r="J19" i="29"/>
  <c r="I19" i="29"/>
  <c r="H19" i="29"/>
  <c r="G19" i="29"/>
  <c r="F19" i="29"/>
  <c r="D19" i="29"/>
  <c r="E18" i="28"/>
  <c r="M18" i="28"/>
  <c r="L18" i="28"/>
  <c r="K18" i="28"/>
  <c r="J18" i="28"/>
  <c r="I18" i="28"/>
  <c r="H18" i="28"/>
  <c r="G18" i="28"/>
  <c r="F18" i="28"/>
  <c r="D18" i="28"/>
  <c r="L23" i="26"/>
  <c r="E9" i="27"/>
  <c r="F9" i="27"/>
  <c r="D9" i="27"/>
  <c r="F58" i="27"/>
  <c r="E58" i="27"/>
  <c r="D58" i="27"/>
  <c r="E45" i="27"/>
  <c r="F45" i="27"/>
  <c r="D45" i="27"/>
  <c r="C45" i="27"/>
  <c r="K5" i="27"/>
  <c r="C58" i="27" l="1"/>
  <c r="C9" i="27"/>
  <c r="F5" i="27" l="1"/>
  <c r="G5" i="27" s="1"/>
  <c r="C5" i="27"/>
  <c r="E23" i="26"/>
  <c r="F23" i="26"/>
  <c r="G23" i="26"/>
  <c r="H23" i="26"/>
  <c r="I23" i="26"/>
  <c r="J23" i="26"/>
  <c r="K23" i="26"/>
  <c r="M23" i="26"/>
  <c r="D23" i="26"/>
  <c r="G80" i="1" l="1"/>
  <c r="G89" i="1" l="1"/>
  <c r="G90" i="1"/>
  <c r="F89" i="1"/>
  <c r="F90" i="1"/>
  <c r="E89" i="1"/>
  <c r="E90" i="1"/>
  <c r="G50" i="18" l="1"/>
  <c r="F50" i="18"/>
  <c r="E50" i="18"/>
  <c r="G54" i="1"/>
  <c r="F54" i="1"/>
  <c r="E54" i="1"/>
  <c r="A2" i="18" l="1"/>
  <c r="G119" i="1" l="1"/>
  <c r="G120" i="1"/>
  <c r="G121" i="1"/>
  <c r="G122" i="1"/>
  <c r="G123" i="1"/>
  <c r="G118" i="1"/>
  <c r="G117" i="1"/>
  <c r="G112" i="1"/>
  <c r="G113" i="1"/>
  <c r="G114" i="1"/>
  <c r="G115" i="1"/>
  <c r="G116" i="1"/>
  <c r="G111" i="1"/>
  <c r="G110" i="1"/>
  <c r="F119" i="1"/>
  <c r="F120" i="1"/>
  <c r="F121" i="1"/>
  <c r="F122" i="1"/>
  <c r="F123" i="1"/>
  <c r="F118" i="1"/>
  <c r="F117" i="1"/>
  <c r="F112" i="1"/>
  <c r="F113" i="1"/>
  <c r="F114" i="1"/>
  <c r="F115" i="1"/>
  <c r="F116" i="1"/>
  <c r="F111" i="1"/>
  <c r="F110" i="1"/>
  <c r="E119" i="1"/>
  <c r="E120" i="1"/>
  <c r="E121" i="1"/>
  <c r="E122" i="1"/>
  <c r="E123" i="1"/>
  <c r="E118" i="1"/>
  <c r="E117" i="1"/>
  <c r="E112" i="1"/>
  <c r="E113" i="1"/>
  <c r="E114" i="1"/>
  <c r="E115" i="1"/>
  <c r="E116" i="1"/>
  <c r="E111" i="1"/>
  <c r="E110" i="1"/>
  <c r="B108" i="1" l="1"/>
  <c r="C108" i="1"/>
  <c r="D108" i="1"/>
  <c r="G77" i="18" l="1"/>
  <c r="F77" i="18"/>
  <c r="C75" i="18" s="1"/>
  <c r="E77" i="18"/>
  <c r="G72" i="18"/>
  <c r="F72" i="18"/>
  <c r="E72" i="18"/>
  <c r="G71" i="18"/>
  <c r="F71" i="18"/>
  <c r="E71" i="18"/>
  <c r="G70" i="18"/>
  <c r="F70" i="18"/>
  <c r="E70" i="18"/>
  <c r="G69" i="18"/>
  <c r="F69" i="18"/>
  <c r="E69" i="18"/>
  <c r="G68" i="18"/>
  <c r="F68" i="18"/>
  <c r="E68" i="18"/>
  <c r="G62" i="18"/>
  <c r="F62" i="18"/>
  <c r="E62" i="18"/>
  <c r="G61" i="18"/>
  <c r="F61" i="18"/>
  <c r="E61" i="18"/>
  <c r="G60" i="18"/>
  <c r="F60" i="18"/>
  <c r="E60" i="18"/>
  <c r="G59" i="18"/>
  <c r="F59" i="18"/>
  <c r="E59" i="18"/>
  <c r="G58" i="18"/>
  <c r="F58" i="18"/>
  <c r="E58" i="18"/>
  <c r="G57" i="18"/>
  <c r="F57" i="18"/>
  <c r="E57" i="18"/>
  <c r="G56" i="18"/>
  <c r="E56" i="18"/>
  <c r="G55" i="18"/>
  <c r="E55" i="18"/>
  <c r="G49" i="18"/>
  <c r="F49" i="18"/>
  <c r="E49" i="18"/>
  <c r="G48" i="18"/>
  <c r="F48" i="18"/>
  <c r="E48" i="18"/>
  <c r="G47" i="18"/>
  <c r="F47" i="18"/>
  <c r="E47" i="18"/>
  <c r="G46" i="18"/>
  <c r="F46" i="18"/>
  <c r="E46" i="18"/>
  <c r="G45" i="18"/>
  <c r="F45" i="18"/>
  <c r="E45" i="18"/>
  <c r="G44" i="18"/>
  <c r="F44" i="18"/>
  <c r="E44" i="18"/>
  <c r="G43" i="18"/>
  <c r="F43" i="18"/>
  <c r="E43" i="18"/>
  <c r="G42" i="18"/>
  <c r="F42" i="18"/>
  <c r="E42" i="18"/>
  <c r="G41" i="18"/>
  <c r="F41" i="18"/>
  <c r="E41" i="18"/>
  <c r="G40" i="18"/>
  <c r="F40" i="18"/>
  <c r="E40" i="18"/>
  <c r="G39" i="18"/>
  <c r="F39" i="18"/>
  <c r="E39" i="18"/>
  <c r="G38" i="18"/>
  <c r="F38" i="18"/>
  <c r="E38" i="18"/>
  <c r="G37" i="18"/>
  <c r="F37" i="18"/>
  <c r="E37" i="18"/>
  <c r="B53" i="18" l="1"/>
  <c r="D53" i="18"/>
  <c r="C66" i="18"/>
  <c r="B35" i="18"/>
  <c r="D35" i="18"/>
  <c r="D8" i="18"/>
  <c r="D66" i="18"/>
  <c r="D75" i="18"/>
  <c r="B8" i="18"/>
  <c r="C8" i="18"/>
  <c r="B66" i="18"/>
  <c r="B75" i="18"/>
  <c r="G66" i="1"/>
  <c r="F66" i="1"/>
  <c r="E66" i="1"/>
  <c r="B5" i="18" l="1"/>
  <c r="D5" i="18"/>
  <c r="G96" i="1"/>
  <c r="G97" i="1"/>
  <c r="G98" i="1"/>
  <c r="G99" i="1"/>
  <c r="G100" i="1"/>
  <c r="G101" i="1"/>
  <c r="G102" i="1"/>
  <c r="G103" i="1"/>
  <c r="G104" i="1"/>
  <c r="G105" i="1"/>
  <c r="G95" i="1"/>
  <c r="F96" i="1"/>
  <c r="F97" i="1"/>
  <c r="F98" i="1"/>
  <c r="F99" i="1"/>
  <c r="F100" i="1"/>
  <c r="F101" i="1"/>
  <c r="F102" i="1"/>
  <c r="F103" i="1"/>
  <c r="F104" i="1"/>
  <c r="F105" i="1"/>
  <c r="F95" i="1"/>
  <c r="E96" i="1"/>
  <c r="E97" i="1"/>
  <c r="E98" i="1"/>
  <c r="E99" i="1"/>
  <c r="E100" i="1"/>
  <c r="E101" i="1"/>
  <c r="E102" i="1"/>
  <c r="E103" i="1"/>
  <c r="E104" i="1"/>
  <c r="E105" i="1"/>
  <c r="E95" i="1"/>
  <c r="G86" i="1"/>
  <c r="G87" i="1"/>
  <c r="G88" i="1"/>
  <c r="G85" i="1"/>
  <c r="F86" i="1"/>
  <c r="F87" i="1"/>
  <c r="F88" i="1"/>
  <c r="F85" i="1"/>
  <c r="E86" i="1"/>
  <c r="E87" i="1"/>
  <c r="E88" i="1"/>
  <c r="E85" i="1"/>
  <c r="G77" i="1"/>
  <c r="G78" i="1"/>
  <c r="G79" i="1"/>
  <c r="G76" i="1"/>
  <c r="F77" i="1"/>
  <c r="F78" i="1"/>
  <c r="F79" i="1"/>
  <c r="F80" i="1"/>
  <c r="F76" i="1"/>
  <c r="E77" i="1"/>
  <c r="E78" i="1"/>
  <c r="E79" i="1"/>
  <c r="E80" i="1"/>
  <c r="E76" i="1"/>
  <c r="G71" i="1"/>
  <c r="F71" i="1"/>
  <c r="E71" i="1"/>
  <c r="G60" i="1"/>
  <c r="G61" i="1"/>
  <c r="G62" i="1"/>
  <c r="G63" i="1"/>
  <c r="G64" i="1"/>
  <c r="G65" i="1"/>
  <c r="G59" i="1"/>
  <c r="F61" i="1"/>
  <c r="F62" i="1"/>
  <c r="F63" i="1"/>
  <c r="F64" i="1"/>
  <c r="F65" i="1"/>
  <c r="E60" i="1"/>
  <c r="E61" i="1"/>
  <c r="E62" i="1"/>
  <c r="E63" i="1"/>
  <c r="E64" i="1"/>
  <c r="E65" i="1"/>
  <c r="E59" i="1"/>
  <c r="G42" i="1"/>
  <c r="G43" i="1"/>
  <c r="G44" i="1"/>
  <c r="G45" i="1"/>
  <c r="G46" i="1"/>
  <c r="G47" i="1"/>
  <c r="G48" i="1"/>
  <c r="G49" i="1"/>
  <c r="G50" i="1"/>
  <c r="G51" i="1"/>
  <c r="G52" i="1"/>
  <c r="G53" i="1"/>
  <c r="G41" i="1"/>
  <c r="F42" i="1"/>
  <c r="F43" i="1"/>
  <c r="F44" i="1"/>
  <c r="F45" i="1"/>
  <c r="F46" i="1"/>
  <c r="F47" i="1"/>
  <c r="F48" i="1"/>
  <c r="F49" i="1"/>
  <c r="F50" i="1"/>
  <c r="F51" i="1"/>
  <c r="F52" i="1"/>
  <c r="F53" i="1"/>
  <c r="F41" i="1"/>
  <c r="E42" i="1"/>
  <c r="E43" i="1"/>
  <c r="E44" i="1"/>
  <c r="E45" i="1"/>
  <c r="E46" i="1"/>
  <c r="E47" i="1"/>
  <c r="E48" i="1"/>
  <c r="E49" i="1"/>
  <c r="E50" i="1"/>
  <c r="E51" i="1"/>
  <c r="E52" i="1"/>
  <c r="E53" i="1"/>
  <c r="E41" i="1"/>
  <c r="D57" i="1" l="1"/>
  <c r="B57" i="1"/>
  <c r="F55" i="18" l="1"/>
  <c r="F59" i="1"/>
  <c r="F56" i="18"/>
  <c r="F60" i="1"/>
  <c r="C35" i="18"/>
  <c r="C53" i="18" l="1"/>
  <c r="C5" i="18" s="1"/>
  <c r="C57" i="1"/>
  <c r="D8" i="1"/>
  <c r="C8" i="1"/>
  <c r="B8" i="1"/>
  <c r="D93" i="1"/>
  <c r="D7" i="1" s="1"/>
  <c r="C93" i="1"/>
  <c r="C7" i="1" s="1"/>
  <c r="B93" i="1"/>
  <c r="B7" i="1" s="1"/>
  <c r="D83" i="1"/>
  <c r="C83" i="1"/>
  <c r="B83" i="1"/>
  <c r="D74" i="1"/>
  <c r="C74" i="1"/>
  <c r="B74" i="1"/>
  <c r="D69" i="1"/>
  <c r="D9" i="1" s="1"/>
  <c r="C69" i="1"/>
  <c r="C9" i="1" s="1"/>
  <c r="B69" i="1"/>
  <c r="B9" i="1" s="1"/>
  <c r="D39" i="1"/>
  <c r="C39" i="1"/>
  <c r="B39" i="1"/>
  <c r="D12" i="1" l="1"/>
  <c r="C12" i="1"/>
  <c r="B12" i="1"/>
  <c r="B5" i="1" s="1"/>
  <c r="B6" i="1" l="1"/>
  <c r="C5" i="1"/>
  <c r="C6" i="1"/>
  <c r="D5" i="1"/>
  <c r="D6" i="1"/>
</calcChain>
</file>

<file path=xl/sharedStrings.xml><?xml version="1.0" encoding="utf-8"?>
<sst xmlns="http://schemas.openxmlformats.org/spreadsheetml/2006/main" count="1444" uniqueCount="489">
  <si>
    <t>Dept</t>
  </si>
  <si>
    <t>Fund</t>
  </si>
  <si>
    <t>Fund Name</t>
  </si>
  <si>
    <t>Active Status</t>
  </si>
  <si>
    <t>Current Budget</t>
  </si>
  <si>
    <t>Unobligated</t>
  </si>
  <si>
    <t>Cash Balance</t>
  </si>
  <si>
    <t>Notes</t>
  </si>
  <si>
    <t>EEC Contacts</t>
  </si>
  <si>
    <t>Project Initiation
Date</t>
  </si>
  <si>
    <t>C1H6</t>
  </si>
  <si>
    <t>C2PV</t>
  </si>
  <si>
    <t>C2PW</t>
  </si>
  <si>
    <t>C4Q7</t>
  </si>
  <si>
    <t>C52F</t>
  </si>
  <si>
    <t>C52G</t>
  </si>
  <si>
    <t>C5GL</t>
  </si>
  <si>
    <t>C6AM</t>
  </si>
  <si>
    <t>C6D2</t>
  </si>
  <si>
    <t>C7TQ</t>
  </si>
  <si>
    <t>C7TR</t>
  </si>
  <si>
    <t>C7TS</t>
  </si>
  <si>
    <t>C83A</t>
  </si>
  <si>
    <t>C83G</t>
  </si>
  <si>
    <t>C83H</t>
  </si>
  <si>
    <t>C8SC</t>
  </si>
  <si>
    <t>C8X0</t>
  </si>
  <si>
    <t>C8ZG</t>
  </si>
  <si>
    <t>C95Q</t>
  </si>
  <si>
    <t>C5Y8</t>
  </si>
  <si>
    <t>C62D</t>
  </si>
  <si>
    <t>C70B</t>
  </si>
  <si>
    <t>C713</t>
  </si>
  <si>
    <t>C714</t>
  </si>
  <si>
    <t>C7UQ</t>
  </si>
  <si>
    <t>C7VX</t>
  </si>
  <si>
    <t>C7XC</t>
  </si>
  <si>
    <t>C84E</t>
  </si>
  <si>
    <t>C84L</t>
  </si>
  <si>
    <t>C8CW</t>
  </si>
  <si>
    <t>C8J1</t>
  </si>
  <si>
    <t>C8J4</t>
  </si>
  <si>
    <t>C5PZ</t>
  </si>
  <si>
    <t>C7WV</t>
  </si>
  <si>
    <t>C8GG</t>
  </si>
  <si>
    <t>C8LX</t>
  </si>
  <si>
    <t>C96D</t>
  </si>
  <si>
    <t>C6BK</t>
  </si>
  <si>
    <t>C1GH</t>
  </si>
  <si>
    <t>C1GK</t>
  </si>
  <si>
    <t>C55B</t>
  </si>
  <si>
    <t>C55C</t>
  </si>
  <si>
    <t>C93R</t>
  </si>
  <si>
    <t>C562</t>
  </si>
  <si>
    <t>C5J2</t>
  </si>
  <si>
    <t>C8RG</t>
  </si>
  <si>
    <t>C84J</t>
  </si>
  <si>
    <t>C852</t>
  </si>
  <si>
    <t>C1G8</t>
  </si>
  <si>
    <t>C0N9</t>
  </si>
  <si>
    <t>C97Z</t>
  </si>
  <si>
    <t>C980</t>
  </si>
  <si>
    <t>C981</t>
  </si>
  <si>
    <t>C8YA</t>
  </si>
  <si>
    <t>C8YB</t>
  </si>
  <si>
    <t>C8YC</t>
  </si>
  <si>
    <t>C8YD</t>
  </si>
  <si>
    <t>C8YJ</t>
  </si>
  <si>
    <t>C1J1</t>
  </si>
  <si>
    <t>C93Q</t>
  </si>
  <si>
    <t>C68Z</t>
  </si>
  <si>
    <t>C8F7</t>
  </si>
  <si>
    <t>C96H</t>
  </si>
  <si>
    <t>C96G</t>
  </si>
  <si>
    <t>C96F</t>
  </si>
  <si>
    <t>C96E</t>
  </si>
  <si>
    <t>C5CJ</t>
  </si>
  <si>
    <t>C63V</t>
  </si>
  <si>
    <t>C6SB</t>
  </si>
  <si>
    <t>C8S4</t>
  </si>
  <si>
    <t>C8L9</t>
  </si>
  <si>
    <t>C96C</t>
  </si>
  <si>
    <t>C9AL</t>
  </si>
  <si>
    <t>C9AM</t>
  </si>
  <si>
    <t>C9AZ</t>
  </si>
  <si>
    <t>129</t>
  </si>
  <si>
    <t>A.L. Taylor Site</t>
  </si>
  <si>
    <t>Active</t>
  </si>
  <si>
    <t>DEP Central Lab Modifications</t>
  </si>
  <si>
    <t>126</t>
  </si>
  <si>
    <t>EEC Storage Building</t>
  </si>
  <si>
    <t>HWMF - Jackson's Pronto Cleaners</t>
  </si>
  <si>
    <t>HWMF - Lees Lane Project</t>
  </si>
  <si>
    <t>HWMF-A&amp;S Tools and Gage</t>
  </si>
  <si>
    <t>HWMF-Clark and Riggs</t>
  </si>
  <si>
    <t>HWMF-Distler Brickyard</t>
  </si>
  <si>
    <t>HWMF-Distler Farm</t>
  </si>
  <si>
    <t>HWMF-Familee Laundry Phase 2</t>
  </si>
  <si>
    <t>HWMF-Former Bill's Quality Cleaners</t>
  </si>
  <si>
    <t>HWMF-Former Henry Vogt Machine Co</t>
  </si>
  <si>
    <t>HWMF-Former West Point Bank Property</t>
  </si>
  <si>
    <t>HWMF-Kim's Dry Cleaners</t>
  </si>
  <si>
    <t>HWMF-KY Tie &amp; Timber</t>
  </si>
  <si>
    <t>HWMF-Louisville Environmental Services</t>
  </si>
  <si>
    <t>HWMF-Miracle Dry Cleaners</t>
  </si>
  <si>
    <t>HWMF-Parrish Avenue</t>
  </si>
  <si>
    <t>HWMF-Southern Wood Treatment-Long's Lane Op. &amp; Maint Phase</t>
  </si>
  <si>
    <t>HWMF-Various Projects</t>
  </si>
  <si>
    <t>HWMF-West KY Wildlife Area Burn Site</t>
  </si>
  <si>
    <t>HWMF-Wiley Property</t>
  </si>
  <si>
    <t>KHLCF</t>
  </si>
  <si>
    <t>128</t>
  </si>
  <si>
    <t>KHLCF-Adv Costs for Land Acquisition</t>
  </si>
  <si>
    <t>140</t>
  </si>
  <si>
    <t>KHLCF-Adv. Land Acquisition Cost</t>
  </si>
  <si>
    <t>KHLCF-Archer Benge-Hyslope Tract</t>
  </si>
  <si>
    <t>KHLCF-Archer Benge-University of Cumberlands Tract</t>
  </si>
  <si>
    <t>KHLCF-Blanton Forest-Coleman Tract</t>
  </si>
  <si>
    <t>KHLCF-Drennon Creek SNP</t>
  </si>
  <si>
    <t>KHLCF-Eastview Barrens-Ashlock Tract</t>
  </si>
  <si>
    <t>KHLCF-Green River-Timberlake Tract</t>
  </si>
  <si>
    <t>KHLCF-Red River-Gritter Ridge</t>
  </si>
  <si>
    <t>KHLCF-Rockcress Hills-Gatewood Tract</t>
  </si>
  <si>
    <t>LUST - Clinton Oil &amp; Tire Emergency</t>
  </si>
  <si>
    <t>LUST - Logsdon Property</t>
  </si>
  <si>
    <t>LUST-Garner Quick Stop</t>
  </si>
  <si>
    <t>Will be requesting $600,000 in apporpriation within the next week.</t>
  </si>
  <si>
    <t>LUST-Interstate Brands Warehouse</t>
  </si>
  <si>
    <t>Will be requesting $1,000,000 in apporpriation within the next week.</t>
  </si>
  <si>
    <t>LUST-Mike Winchester Site</t>
  </si>
  <si>
    <t>Requested an additional $500,000 in apporpriation this week</t>
  </si>
  <si>
    <t>LUST-Norb Nie</t>
  </si>
  <si>
    <t>LUST-Sportman Market</t>
  </si>
  <si>
    <t>Will be requesting $500,000 in apporpriation within the next week.</t>
  </si>
  <si>
    <t>Maintenance Pool - 2018-2020</t>
  </si>
  <si>
    <t>Maxey Flats Cap</t>
  </si>
  <si>
    <t>MP-Bert T. Combs Various Projects</t>
  </si>
  <si>
    <t>MP-Hi Lewis Pine Barrens SNP Abandoned Dwelling</t>
  </si>
  <si>
    <t>MP-JPRN Soil Replacement</t>
  </si>
  <si>
    <t>MP-JPRN Top Pruner</t>
  </si>
  <si>
    <t>MP-JPRN Various Projects</t>
  </si>
  <si>
    <t>MP-Maxey Flats Repair/Replace Office Building Roofs</t>
  </si>
  <si>
    <t>MP-North Eastern District</t>
  </si>
  <si>
    <t>MP-OKNP Maintenance Equipment</t>
  </si>
  <si>
    <t>MP-OKNP-Blanton Forest Kiosk Bridge Trail Maint.</t>
  </si>
  <si>
    <t>MP-OKNP-Red River Natural Area House and Barn Demo</t>
  </si>
  <si>
    <t>MP-OKNP-Tom Dorman Parking Area</t>
  </si>
  <si>
    <t>MP-OKNP-Venon Douglas Parking Lot Gravel and Grading</t>
  </si>
  <si>
    <t>MP-State Forest Road &amp; Parking Area Maintenance</t>
  </si>
  <si>
    <t>PRIDE - Butler Co. Landfill</t>
  </si>
  <si>
    <t>PRIDE - Covington Landfill</t>
  </si>
  <si>
    <t>PRIDE - Goodridge Avenue</t>
  </si>
  <si>
    <t>PRIDE - Johnson County Landfill</t>
  </si>
  <si>
    <t>PRIDE- City of Cadiz</t>
  </si>
  <si>
    <t>PRIDE- South Central Site Characterization</t>
  </si>
  <si>
    <t>PRIDE-Bullitt County Historic Landfill</t>
  </si>
  <si>
    <t>PRIDE-Foothills Sanitary Landfill</t>
  </si>
  <si>
    <t>PRIDE-McCracken County Historic Landfill</t>
  </si>
  <si>
    <t>PRIDE-Mercer County Landfill</t>
  </si>
  <si>
    <t>PRIDE-Mt. Sterling Landfill</t>
  </si>
  <si>
    <t>PRIDE-Northwest-Central Site Characterization</t>
  </si>
  <si>
    <t>PRIDE-Well Abandonment at Closed Landfills</t>
  </si>
  <si>
    <t>SODR Bullock Pen Lake Dam</t>
  </si>
  <si>
    <t>SODR-Beech Creek Dam</t>
  </si>
  <si>
    <t>SODR-Scenic Lake Dam</t>
  </si>
  <si>
    <t>SODR-Willisburg Lake Dam-Washington County</t>
  </si>
  <si>
    <t>Solid Waste - Jones Landfill</t>
  </si>
  <si>
    <t>State-Owned Dam Repair - 2018-2020</t>
  </si>
  <si>
    <t>WTTF-Rubberized Asphalt Testing</t>
  </si>
  <si>
    <t>HWMF</t>
  </si>
  <si>
    <t>PRIDE</t>
  </si>
  <si>
    <t>UST</t>
  </si>
  <si>
    <t>Maxey Flats</t>
  </si>
  <si>
    <t>SODR</t>
  </si>
  <si>
    <t>MISC-DEP</t>
  </si>
  <si>
    <t>Maintenance Pool</t>
  </si>
  <si>
    <t>Total Current Budget</t>
  </si>
  <si>
    <t>Total Unobligated</t>
  </si>
  <si>
    <t>Total Cash balance</t>
  </si>
  <si>
    <t>Summary of Capital Projects</t>
  </si>
  <si>
    <t>Hughes, Larry</t>
  </si>
  <si>
    <t>Brown, Eric</t>
  </si>
  <si>
    <t>Uhlenbruch, Christopher</t>
  </si>
  <si>
    <t>Hancock, Nathan</t>
  </si>
  <si>
    <t>Kirby, Jim</t>
  </si>
  <si>
    <t>Grow, Jeff</t>
  </si>
  <si>
    <t>Cary, Brent</t>
  </si>
  <si>
    <t>Melton, Ken</t>
  </si>
  <si>
    <t>Albright, Michael</t>
  </si>
  <si>
    <t>Voisard, Vicki</t>
  </si>
  <si>
    <t>Smith, Adam</t>
  </si>
  <si>
    <t>Highley, Alan</t>
  </si>
  <si>
    <t>Hickerson, Kelly</t>
  </si>
  <si>
    <t>Webb, Jeff</t>
  </si>
  <si>
    <t>Wells, Gary</t>
  </si>
  <si>
    <t>Frazier, Brent</t>
  </si>
  <si>
    <t>Lillpop, Josh &amp; Frazier, Brent</t>
  </si>
  <si>
    <t>Napier, Kyle</t>
  </si>
  <si>
    <t>Estimated
Completion Date</t>
  </si>
  <si>
    <t>Project Name</t>
  </si>
  <si>
    <t>Project Manager</t>
  </si>
  <si>
    <t>Total Project
Budget (Appropriation)</t>
  </si>
  <si>
    <t>Total Allotment</t>
  </si>
  <si>
    <t>Encumbrance</t>
  </si>
  <si>
    <t xml:space="preserve">Expenditures
YTD </t>
  </si>
  <si>
    <t>Total 
Allotment Unobligated</t>
  </si>
  <si>
    <t>E701
Unobligated</t>
  </si>
  <si>
    <t>E703
Unobligated</t>
  </si>
  <si>
    <t>Totals</t>
  </si>
  <si>
    <t>Total Cash Balance</t>
  </si>
  <si>
    <t>Cabinet Wide Rollup</t>
  </si>
  <si>
    <t>C9BA</t>
  </si>
  <si>
    <t>LUST-H&amp;T Stop &amp; Go</t>
  </si>
  <si>
    <t>Project Management Rollup</t>
  </si>
  <si>
    <t>Project Management</t>
  </si>
  <si>
    <t>Heritage Land</t>
  </si>
  <si>
    <t>Various</t>
  </si>
  <si>
    <t>Perpetual</t>
  </si>
  <si>
    <t>Expenditures</t>
  </si>
  <si>
    <t>C9FV</t>
  </si>
  <si>
    <t>HWMF-Sam Meyers Formal Wear</t>
  </si>
  <si>
    <t>C9FW</t>
  </si>
  <si>
    <t>HWMF-Former Hartco</t>
  </si>
  <si>
    <t>C9FX</t>
  </si>
  <si>
    <t>HWMF-Mount Sterling City Landfill</t>
  </si>
  <si>
    <t>Polly, Derek</t>
  </si>
  <si>
    <t>C9G5</t>
  </si>
  <si>
    <t>HWMF-Jefferson Memorial Forest</t>
  </si>
  <si>
    <t>C9GR</t>
  </si>
  <si>
    <t>Data Updated Through 12/02/19</t>
  </si>
  <si>
    <t>PRIDE-Butler County Landfill II</t>
  </si>
  <si>
    <t>C9HM</t>
  </si>
  <si>
    <t>Grede Foundries Site</t>
  </si>
  <si>
    <t xml:space="preserve"> </t>
  </si>
  <si>
    <t>Status</t>
  </si>
  <si>
    <t>HWMF- Former Bill's Quality Cleaners</t>
  </si>
  <si>
    <t>eComm</t>
  </si>
  <si>
    <t>eComm Notes</t>
  </si>
  <si>
    <t>Yes</t>
  </si>
  <si>
    <t xml:space="preserve">Fund Origan </t>
  </si>
  <si>
    <t xml:space="preserve">C5KR </t>
  </si>
  <si>
    <t>DWM- 2406</t>
  </si>
  <si>
    <t xml:space="preserve">All Items Closed, Accepted </t>
  </si>
  <si>
    <t>No Items</t>
  </si>
  <si>
    <t>SFB-UST Oil Removal - Douglas Nunn Property AI# 174392</t>
  </si>
  <si>
    <t>Beacon Environmental-Characterization-Soil Samples-Non IT</t>
  </si>
  <si>
    <t>Coronet Dry Cleaners, Jefferson County - AI# 47888</t>
  </si>
  <si>
    <t>Coronet Dry Cleaners AI# 47888 - Jefferson County</t>
  </si>
  <si>
    <t>SFB - PSG Sample Collection and Analysis - Multiple Sites</t>
  </si>
  <si>
    <t>On the Spot Utility Services</t>
  </si>
  <si>
    <t>E701</t>
  </si>
  <si>
    <t>E703</t>
  </si>
  <si>
    <t>E166</t>
  </si>
  <si>
    <t>BEACON - UNRETURNED SAMPLER FEE</t>
  </si>
  <si>
    <t>Rough River Youth Ranch, McDaniels Co. -  AI# 107622</t>
  </si>
  <si>
    <t>SFB Livermore Plating Project - sampling</t>
  </si>
  <si>
    <t>SFB - PSG Sample Collection and Analysis - AI# 51529 Plant Cut-Off Road Area of Concern Calvert City</t>
  </si>
  <si>
    <t>SFB - Quality Dry Cleaners - Marshall County - AI# 39175</t>
  </si>
  <si>
    <t>Former Peter Pan Dry Cleaner AI# 48115 - Sampling Event</t>
  </si>
  <si>
    <t>Hart's Laundry Project AI#37970 - Sample Event</t>
  </si>
  <si>
    <t>Quality Dry Cleaners AI#39175 Sample Analysis</t>
  </si>
  <si>
    <t>Quality Dry Cleaners AI#39175 Sample Analysis-Expedited TAT</t>
  </si>
  <si>
    <t>Big B Cleaners, Hopkins Co- AI# 38519-Soil Characterization</t>
  </si>
  <si>
    <t>MA Selection Process #02 (ball: DECA MA)</t>
  </si>
  <si>
    <t>Invoice for MA DO #06 (ball: Project Manager) 4 days overdue</t>
  </si>
  <si>
    <t>Appropriation</t>
  </si>
  <si>
    <t>Updated as of 2/5/2024</t>
  </si>
  <si>
    <t>CALE- Superfund Sites</t>
  </si>
  <si>
    <t xml:space="preserve">Allotments </t>
  </si>
  <si>
    <t xml:space="preserve">Unobligated </t>
  </si>
  <si>
    <t>Total</t>
  </si>
  <si>
    <t>Total Expenditures</t>
  </si>
  <si>
    <t>Dorsey Plaza</t>
  </si>
  <si>
    <t>National Linen (ALSCO)</t>
  </si>
  <si>
    <t xml:space="preserve">Lees Lane (NPL) </t>
  </si>
  <si>
    <t>Leitchfield Cleaners</t>
  </si>
  <si>
    <t>Kings Cleaners</t>
  </si>
  <si>
    <t>Parrish Avenue</t>
  </si>
  <si>
    <t xml:space="preserve">415 Sites with no Viable PRP &amp; RCRA Generator Ranking Project </t>
  </si>
  <si>
    <t>Rough River Youth Ranch (petro)</t>
  </si>
  <si>
    <t>Other CALE Projects Not Active</t>
  </si>
  <si>
    <t>Bowie Coal Washing plant in Estill Co</t>
  </si>
  <si>
    <t>ERT handled first incident has been referred to Superfund Branch</t>
  </si>
  <si>
    <t>Corrective Action</t>
  </si>
  <si>
    <t>Characterization</t>
  </si>
  <si>
    <t>Characterization and Cleanup (Haz. Waste Site)</t>
  </si>
  <si>
    <t>Characterization, Corrective</t>
  </si>
  <si>
    <t>Complete</t>
  </si>
  <si>
    <t>Testing and Samples</t>
  </si>
  <si>
    <t>Estimate of $400k, pending selection of contractor. Set up in eComm</t>
  </si>
  <si>
    <t xml:space="preserve">$1.8 loaded 7/2/2022. $1M loaded 7/5/2023. </t>
  </si>
  <si>
    <t>Capital Budget Line Item</t>
  </si>
  <si>
    <t>Construction could be $1m</t>
  </si>
  <si>
    <t>Cost</t>
  </si>
  <si>
    <t>Mt Sterling Landfill</t>
  </si>
  <si>
    <t>Will use CALE for remediation. Ready for Design</t>
  </si>
  <si>
    <t>Cannot access property</t>
  </si>
  <si>
    <t>Investigation complete</t>
  </si>
  <si>
    <t>Monitoring only</t>
  </si>
  <si>
    <t xml:space="preserve">Former Standard Metals </t>
  </si>
  <si>
    <t xml:space="preserve">Hi-Acres Shopping Center </t>
  </si>
  <si>
    <t>Statewide Properties (petro)</t>
  </si>
  <si>
    <t>Barrel Services</t>
  </si>
  <si>
    <t>Saylor Battery Systems</t>
  </si>
  <si>
    <t>York Properties(petro)</t>
  </si>
  <si>
    <t>Livermore Brass &amp; Silver Shop</t>
  </si>
  <si>
    <t>Charges to projects NOT on the Orig CALE list</t>
  </si>
  <si>
    <t>CB47</t>
  </si>
  <si>
    <t>CB48</t>
  </si>
  <si>
    <t>Total 
 Unobligated</t>
  </si>
  <si>
    <t>CB49</t>
  </si>
  <si>
    <t>CB4B</t>
  </si>
  <si>
    <t>CB4C</t>
  </si>
  <si>
    <t>CB5B</t>
  </si>
  <si>
    <t>CO-Campground-MultiPark-West</t>
  </si>
  <si>
    <t>Lisa Gorby</t>
  </si>
  <si>
    <t>E727 Unobligated</t>
  </si>
  <si>
    <t>CB59</t>
  </si>
  <si>
    <t>CO-Campground-MultiPark-East</t>
  </si>
  <si>
    <t>Tony Durham</t>
  </si>
  <si>
    <t>CB5D</t>
  </si>
  <si>
    <t>KL-Campground-Bathhouse Reno</t>
  </si>
  <si>
    <t>CB7C</t>
  </si>
  <si>
    <t>NB-Campground Bathhouses-Reno</t>
  </si>
  <si>
    <t>E726 Unobligated</t>
  </si>
  <si>
    <t>CB7F</t>
  </si>
  <si>
    <t>CB7G</t>
  </si>
  <si>
    <t>BS-Campground Bathhouse-Reno</t>
  </si>
  <si>
    <t>LB- Campground Bathhouses-Reno</t>
  </si>
  <si>
    <t>CB7H</t>
  </si>
  <si>
    <t>CC-Campground Bathhouses-Reno</t>
  </si>
  <si>
    <t>CB7J</t>
  </si>
  <si>
    <t>CB7K</t>
  </si>
  <si>
    <t>CB7L</t>
  </si>
  <si>
    <t>CB7M</t>
  </si>
  <si>
    <t>CB7N</t>
  </si>
  <si>
    <t>CB7P</t>
  </si>
  <si>
    <t>CB7Q</t>
  </si>
  <si>
    <t>CB7S</t>
  </si>
  <si>
    <t>CB89</t>
  </si>
  <si>
    <t>CB8B</t>
  </si>
  <si>
    <t>DH-Campground1 - Signage</t>
  </si>
  <si>
    <t>GB-Campground Bathhouses-Reno</t>
  </si>
  <si>
    <t>GR-Campground Bathhouses-Reno</t>
  </si>
  <si>
    <t>GO-Campground Bathhouses-Reno</t>
  </si>
  <si>
    <t>KA-Campground Bathhouses- Reno</t>
  </si>
  <si>
    <t>NL-Campground Bathhouses-Reno</t>
  </si>
  <si>
    <t>YL-Campground Bathhouses- Reno</t>
  </si>
  <si>
    <t>BB-Campground Bathhuses-Reno</t>
  </si>
  <si>
    <t>BR-Campground Bathhouses-Reno</t>
  </si>
  <si>
    <t>JW-Campground Bathhouses-Reno</t>
  </si>
  <si>
    <t>CB5C</t>
  </si>
  <si>
    <t>KD-INFE-ElectricalEngStudy-WKRECC</t>
  </si>
  <si>
    <t>CB8X</t>
  </si>
  <si>
    <t>CO-WW Collections Piping-East Parks</t>
  </si>
  <si>
    <t>CB8Y</t>
  </si>
  <si>
    <t>CO-WW Collections Piping-West Parks</t>
  </si>
  <si>
    <t>CBBT</t>
  </si>
  <si>
    <t>DH-Campground-Install WiFi</t>
  </si>
  <si>
    <t>CBBU</t>
  </si>
  <si>
    <t>CC-Campground-Install Wifi</t>
  </si>
  <si>
    <t>CB8V</t>
  </si>
  <si>
    <t>PL-Campground-Install Wifi</t>
  </si>
  <si>
    <t>Lake Barkley State Resort Park - Emergency Repairs</t>
  </si>
  <si>
    <t>Jenny Wiley State Resort Park - Emergency Repairs</t>
  </si>
  <si>
    <t>updated 2/16/24</t>
  </si>
  <si>
    <t>Updated 2/16/24</t>
  </si>
  <si>
    <t>State Parks Improvements -Campground Updates</t>
  </si>
  <si>
    <t>State Parks Improvements -Utility Improvements</t>
  </si>
  <si>
    <t>State Parks Improvements-Broadband Upgrades</t>
  </si>
  <si>
    <t>Lake Barkley State Resort Park -Emergency Repairs</t>
  </si>
  <si>
    <t>Jenny Wiley State Park Resort Park -Emergency Repairs</t>
  </si>
  <si>
    <t>CBD0</t>
  </si>
  <si>
    <t>Building Systems Repair &amp; Replacement Pool</t>
  </si>
  <si>
    <t>CBD1</t>
  </si>
  <si>
    <t>Life Safety System Upgrades and Replacement Pool</t>
  </si>
  <si>
    <t>CBD2</t>
  </si>
  <si>
    <t>Structural and Safety Repairs Pool</t>
  </si>
  <si>
    <t>CBD3</t>
  </si>
  <si>
    <t>State Wide ADA Mobility Improvements</t>
  </si>
  <si>
    <t>CBD4</t>
  </si>
  <si>
    <t>Dam Safety Reconstruction and Repairs Pool</t>
  </si>
  <si>
    <t>CBD5</t>
  </si>
  <si>
    <t>EP Tom Pool and Rec Bldg Upgrades Pool</t>
  </si>
  <si>
    <t>CBD6</t>
  </si>
  <si>
    <t>CBD7</t>
  </si>
  <si>
    <t>Accommodations &amp; Hospitality Upgrades Pool</t>
  </si>
  <si>
    <t>CBD8</t>
  </si>
  <si>
    <t>Pool Improvement and Repairs Pool</t>
  </si>
  <si>
    <t>CBD9</t>
  </si>
  <si>
    <t>Beach Refurbishment Pool</t>
  </si>
  <si>
    <t>CBDA</t>
  </si>
  <si>
    <t>Playground Upgrades and Improvements</t>
  </si>
  <si>
    <t>CBDB</t>
  </si>
  <si>
    <t>Golf Course Irrigation Replacement Pool</t>
  </si>
  <si>
    <t>CBDC</t>
  </si>
  <si>
    <t>Golf Course Bermuda Greens Conversion Pool</t>
  </si>
  <si>
    <t>CBDD</t>
  </si>
  <si>
    <t>Golf Course Bunker Repairs Pool</t>
  </si>
  <si>
    <t>Moved $200,000 to CA6S &amp; $275,000 to CA6R E701 for DECA, will process the remaining in E703.</t>
  </si>
  <si>
    <t>Establishing 2 projects, one for DECA and one for PARKS to move funds into</t>
  </si>
  <si>
    <t xml:space="preserve">TBD by DECA </t>
  </si>
  <si>
    <t>Need to move all funds into E703</t>
  </si>
  <si>
    <t>PARKS - Notes</t>
  </si>
  <si>
    <t>Moved $6,283,200 into CB74 (DECA) Sitting up a new fund for Parks that will get $600,000 in E703</t>
  </si>
  <si>
    <t>Sub Fund</t>
  </si>
  <si>
    <t>CB58</t>
  </si>
  <si>
    <t>Parks</t>
  </si>
  <si>
    <t>CO-Campground-Multi Park-West</t>
  </si>
  <si>
    <t>CO-Campground-Multi Park-East</t>
  </si>
  <si>
    <t>Inhouse projects for Campground Bathhouses</t>
  </si>
  <si>
    <t>Campground-Install Wifi</t>
  </si>
  <si>
    <t>Moved $5,995,900.00 into other fund #'s getting ready for the remaining projects to be set up for the remainder of the $40 Million.</t>
  </si>
  <si>
    <t>Only have 3 projects in process at this time.</t>
  </si>
  <si>
    <t xml:space="preserve">Have established 15 new projects for Wifi at the Campgrounds. Working with DOT for additional projects. </t>
  </si>
  <si>
    <t>Updated as of 05/17/24</t>
  </si>
  <si>
    <t>CB74</t>
  </si>
  <si>
    <t>CBE8</t>
  </si>
  <si>
    <t>CO-Multi Park BAS Updates (DECA)</t>
  </si>
  <si>
    <t xml:space="preserve">Waiting on funding to hit eMARS to start projects.  </t>
  </si>
  <si>
    <t xml:space="preserve">In process of funding </t>
  </si>
  <si>
    <t>Building Systems Upgrades- Various Parks (Parks)</t>
  </si>
  <si>
    <t>CA6R</t>
  </si>
  <si>
    <t>CA6S</t>
  </si>
  <si>
    <t>CO-Multi-Park StructInvest-West (DECA)</t>
  </si>
  <si>
    <t>CO-Multi-Park StructInvest-East (DECA)</t>
  </si>
  <si>
    <t xml:space="preserve">Funding was processed and waiting for it to show in eMARS.  Still needs to fund the balance in E703. </t>
  </si>
  <si>
    <t>Funding was processed and waiting for it to show in eMARS</t>
  </si>
  <si>
    <t xml:space="preserve">Moved $300,000 to E712, $705,000 to E701 and $3,995,000 to E703 (DECA) Waiting on funding to show in eMARS. </t>
  </si>
  <si>
    <t>Moved $414,000 to E701 &amp; $2,346,000 to E703 (DECA) Funding is in place, ready to start projects</t>
  </si>
  <si>
    <t>Moved $175,000 to E701 &amp; $1,105,000 to E703 (DECA) Funding is in place, ready to start projects.</t>
  </si>
  <si>
    <t>CBE9</t>
  </si>
  <si>
    <t>CBEA</t>
  </si>
  <si>
    <t>Accommodations &amp; Hospitality Upgrades PARKS</t>
  </si>
  <si>
    <t>Accommodations &amp; Hospitality Upgrades DECA</t>
  </si>
  <si>
    <t>Processing funding now that we have a fund number.</t>
  </si>
  <si>
    <t>Need to move funds into E701 and  E703</t>
  </si>
  <si>
    <t>Funded 3 separate projects to date, CB5C, CB8X and CB8Y</t>
  </si>
  <si>
    <t>INFE-ElectricalEngStudy-WKRECC</t>
  </si>
  <si>
    <t>$79 Million</t>
  </si>
  <si>
    <t>$71 Million</t>
  </si>
  <si>
    <t xml:space="preserve">Building Systems Repair &amp; Replacement Pool </t>
  </si>
  <si>
    <t>State Wide ADA Mobility Improvements Pool</t>
  </si>
  <si>
    <t>EP Tom Sawyer Pool and Rec Bldg Upgrades Pool</t>
  </si>
  <si>
    <t>Lake Barkley State Reosort Park Lodge Wing Interior Upgrades</t>
  </si>
  <si>
    <t>Playground Upgrades and Improvements Pool</t>
  </si>
  <si>
    <t>HJR 56</t>
  </si>
  <si>
    <t xml:space="preserve">$71 Million </t>
  </si>
  <si>
    <t>The work on the Bermuda Greens will not start until 2025 due to busy season</t>
  </si>
  <si>
    <t>Project Budget (Appropriation)</t>
  </si>
  <si>
    <t>Replace automated controls for five Lodge HVAC systems.  BR,GB,PF,RR,DH</t>
  </si>
  <si>
    <t>Repair/Replace Chillers at KDV, BR and NB.</t>
  </si>
  <si>
    <t>Kick-Off site meetings in progress.</t>
  </si>
  <si>
    <t>On-site assesments are complete,  prioritizing most critical projects to begin design (Phase A)</t>
  </si>
  <si>
    <t>Initial site visit with contractor has been completed and consultant hired.</t>
  </si>
  <si>
    <t>RFP for design forthcoming with construction in 2025</t>
  </si>
  <si>
    <t>Bid Status</t>
  </si>
  <si>
    <t>In Design</t>
  </si>
  <si>
    <t>BR-Chiller-MultiRepairs</t>
  </si>
  <si>
    <t>EP-Playground-NewEquipment</t>
  </si>
  <si>
    <t>JD-Playground-NewEquipment</t>
  </si>
  <si>
    <t>KD-Playground-NewEquipment</t>
  </si>
  <si>
    <t>CC-Playground-NewEquipment</t>
  </si>
  <si>
    <t>Delivery Order (DO) has been issued for Material and Installation</t>
  </si>
  <si>
    <t xml:space="preserve">RFP's are getting ready to go out for bid. </t>
  </si>
  <si>
    <t xml:space="preserve">Site assesment Kick-off with consultant was held on 5/28/24 and they are now running a camera scope for more details on how to fix it. </t>
  </si>
  <si>
    <t xml:space="preserve">Purchase Order (PO) has been issued. </t>
  </si>
  <si>
    <t>Updated as of 7/1/2024</t>
  </si>
  <si>
    <t>Contract</t>
  </si>
  <si>
    <t xml:space="preserve">Delivery Order (DO) has been issued </t>
  </si>
  <si>
    <t>Moved funding to CA6S and CA6R E701 for design fees, the remaining funds will be processed in E703.</t>
  </si>
  <si>
    <r>
      <t xml:space="preserve">$71 Million   -   </t>
    </r>
    <r>
      <rPr>
        <b/>
        <sz val="16"/>
        <rFont val="Times New Roman"/>
        <family val="1"/>
      </rPr>
      <t>HJR 56</t>
    </r>
  </si>
  <si>
    <t xml:space="preserve">All assessments completed, waiting on vendor for cost estimates. Door locking systems to be replaced on all guest accomodations. </t>
  </si>
  <si>
    <t>DH Pedestrian Bridge construction costs will come from this pool.  Finishing the design phase.</t>
  </si>
  <si>
    <t>Lake Barkley State Resort Park Lodge Wing Interior Upgrades</t>
  </si>
  <si>
    <t>Estimated Completion</t>
  </si>
  <si>
    <t>Established 2 projects, one for Finance - Facilities and one for PARKS to work from</t>
  </si>
  <si>
    <t>RFP is out, Finance - Facilities is preparing the contract for PF dam repairs.  They will meet every other week on this.</t>
  </si>
  <si>
    <t xml:space="preserve">Finance - Facilities is preparing the RFP for consultant selections. </t>
  </si>
  <si>
    <t>CO-VariousParks-Beach Sand</t>
  </si>
  <si>
    <t>CO-Multi Park BAS Updates (Finance - Facilities)</t>
  </si>
  <si>
    <t>CO-Multi-Park StructInvest-West (Finance - Facilities)</t>
  </si>
  <si>
    <t>CO-Multi-Park StructInvest-East (Finance - Facilities)</t>
  </si>
  <si>
    <t>Accommodations &amp; Hospitality Upgrades Finance - Facilities</t>
  </si>
  <si>
    <t>DH-Oak1-Elevator Upgrade</t>
  </si>
  <si>
    <t>Waiting on Finance - Procurement to issue a mattresses Master Agreement for various parks along with pricing other soft costs</t>
  </si>
  <si>
    <t xml:space="preserve">DO's will be issued soon for the purchase of sand. </t>
  </si>
  <si>
    <t>Funding is in place, working with Purchasing Dept and will be able to issue DO's soon for purchase of sand.</t>
  </si>
  <si>
    <t>Site Visits started with Vendor, Master Agreement in place. Multi locations submitted to Finance - Procurement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</si>
</sst>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name val="Times New Roman"/>
      <family val="1"/>
    </font>
    <font>
      <sz val="12"/>
      <color theme="1"/>
      <name val="Arial Black"/>
      <family val="2"/>
    </font>
    <font>
      <b/>
      <i/>
      <sz val="10"/>
      <color theme="1"/>
      <name val="Calibri"/>
      <family val="2"/>
      <scheme val="minor"/>
    </font>
    <font>
      <b/>
      <sz val="16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0" fillId="0" borderId="0"/>
    <xf numFmtId="44" fontId="6" fillId="0" borderId="0" applyFont="0" applyFill="0" applyBorder="0" applyAlignment="0" applyProtection="0"/>
  </cellStyleXfs>
  <cellXfs count="30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4" fillId="0" borderId="0" xfId="0" applyFont="1"/>
    <xf numFmtId="0" fontId="0" fillId="0" borderId="0" xfId="0" applyAlignment="1">
      <alignment horizontal="center"/>
    </xf>
    <xf numFmtId="0" fontId="7" fillId="4" borderId="4" xfId="0" applyFont="1" applyFill="1" applyBorder="1"/>
    <xf numFmtId="164" fontId="5" fillId="4" borderId="4" xfId="0" applyNumberFormat="1" applyFont="1" applyFill="1" applyBorder="1" applyAlignment="1">
      <alignment horizontal="center"/>
    </xf>
    <xf numFmtId="0" fontId="5" fillId="3" borderId="2" xfId="0" applyFont="1" applyFill="1" applyBorder="1"/>
    <xf numFmtId="164" fontId="7" fillId="3" borderId="2" xfId="0" applyNumberFormat="1" applyFont="1" applyFill="1" applyBorder="1" applyAlignment="1">
      <alignment horizontal="center"/>
    </xf>
    <xf numFmtId="164" fontId="7" fillId="3" borderId="3" xfId="0" applyNumberFormat="1" applyFont="1" applyFill="1" applyBorder="1" applyAlignment="1">
      <alignment horizontal="center"/>
    </xf>
    <xf numFmtId="43" fontId="8" fillId="0" borderId="1" xfId="1" applyFont="1" applyFill="1" applyBorder="1"/>
    <xf numFmtId="43" fontId="8" fillId="0" borderId="0" xfId="1" applyFont="1" applyFill="1" applyBorder="1"/>
    <xf numFmtId="40" fontId="9" fillId="0" borderId="7" xfId="0" applyNumberFormat="1" applyFont="1" applyBorder="1"/>
    <xf numFmtId="0" fontId="5" fillId="3" borderId="1" xfId="0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8" fontId="8" fillId="0" borderId="1" xfId="1" applyNumberFormat="1" applyFont="1" applyFill="1" applyBorder="1"/>
    <xf numFmtId="0" fontId="7" fillId="4" borderId="1" xfId="0" applyFont="1" applyFill="1" applyBorder="1"/>
    <xf numFmtId="164" fontId="5" fillId="4" borderId="1" xfId="0" applyNumberFormat="1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43" fontId="0" fillId="0" borderId="1" xfId="1" applyFont="1" applyFill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2" fillId="0" borderId="6" xfId="0" applyFont="1" applyBorder="1"/>
    <xf numFmtId="0" fontId="2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43" fontId="0" fillId="0" borderId="4" xfId="1" applyFont="1" applyFill="1" applyBorder="1"/>
    <xf numFmtId="14" fontId="0" fillId="0" borderId="4" xfId="0" applyNumberFormat="1" applyBorder="1"/>
    <xf numFmtId="0" fontId="1" fillId="0" borderId="4" xfId="0" applyFont="1" applyBorder="1"/>
    <xf numFmtId="0" fontId="8" fillId="0" borderId="4" xfId="0" applyFont="1" applyBorder="1"/>
    <xf numFmtId="0" fontId="8" fillId="0" borderId="1" xfId="0" applyFont="1" applyBorder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2" fillId="2" borderId="17" xfId="0" applyFont="1" applyFill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14" fillId="0" borderId="1" xfId="0" applyFont="1" applyBorder="1"/>
    <xf numFmtId="0" fontId="14" fillId="0" borderId="4" xfId="0" applyFont="1" applyBorder="1" applyAlignment="1">
      <alignment wrapText="1"/>
    </xf>
    <xf numFmtId="0" fontId="16" fillId="0" borderId="1" xfId="0" applyFont="1" applyBorder="1"/>
    <xf numFmtId="0" fontId="4" fillId="0" borderId="0" xfId="0" applyFont="1" applyBorder="1"/>
    <xf numFmtId="0" fontId="18" fillId="0" borderId="0" xfId="0" applyFont="1" applyBorder="1" applyAlignment="1"/>
    <xf numFmtId="0" fontId="20" fillId="0" borderId="0" xfId="0" applyFont="1" applyAlignment="1">
      <alignment horizontal="center"/>
    </xf>
    <xf numFmtId="0" fontId="4" fillId="5" borderId="0" xfId="0" applyFont="1" applyFill="1"/>
    <xf numFmtId="43" fontId="4" fillId="0" borderId="0" xfId="1" applyFont="1" applyFill="1" applyBorder="1"/>
    <xf numFmtId="0" fontId="18" fillId="0" borderId="0" xfId="0" applyFont="1" applyBorder="1" applyAlignment="1">
      <alignment horizontal="center"/>
    </xf>
    <xf numFmtId="0" fontId="18" fillId="0" borderId="0" xfId="0" applyFont="1"/>
    <xf numFmtId="0" fontId="11" fillId="0" borderId="0" xfId="0" applyFont="1" applyFill="1" applyBorder="1" applyAlignment="1">
      <alignment vertical="center"/>
    </xf>
    <xf numFmtId="0" fontId="4" fillId="0" borderId="15" xfId="0" applyFont="1" applyBorder="1"/>
    <xf numFmtId="0" fontId="4" fillId="0" borderId="44" xfId="0" applyFont="1" applyBorder="1"/>
    <xf numFmtId="0" fontId="20" fillId="2" borderId="20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 wrapText="1"/>
    </xf>
    <xf numFmtId="43" fontId="4" fillId="0" borderId="2" xfId="1" applyFont="1" applyFill="1" applyBorder="1"/>
    <xf numFmtId="43" fontId="4" fillId="0" borderId="43" xfId="1" applyFont="1" applyFill="1" applyBorder="1"/>
    <xf numFmtId="0" fontId="20" fillId="0" borderId="28" xfId="0" applyFont="1" applyFill="1" applyBorder="1" applyAlignment="1">
      <alignment horizontal="left" vertical="center"/>
    </xf>
    <xf numFmtId="43" fontId="4" fillId="0" borderId="27" xfId="1" applyFont="1" applyBorder="1"/>
    <xf numFmtId="0" fontId="4" fillId="0" borderId="41" xfId="0" applyFont="1" applyBorder="1"/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4" fillId="0" borderId="42" xfId="0" applyFont="1" applyBorder="1"/>
    <xf numFmtId="43" fontId="4" fillId="0" borderId="1" xfId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43" fontId="0" fillId="0" borderId="1" xfId="0" applyNumberFormat="1" applyBorder="1" applyAlignment="1">
      <alignment horizontal="left"/>
    </xf>
    <xf numFmtId="43" fontId="0" fillId="0" borderId="1" xfId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4" fillId="0" borderId="27" xfId="0" applyFont="1" applyBorder="1"/>
    <xf numFmtId="43" fontId="4" fillId="0" borderId="47" xfId="1" applyFont="1" applyBorder="1"/>
    <xf numFmtId="0" fontId="21" fillId="0" borderId="2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left" vertical="center"/>
    </xf>
    <xf numFmtId="43" fontId="20" fillId="0" borderId="21" xfId="0" applyNumberFormat="1" applyFont="1" applyFill="1" applyBorder="1" applyAlignment="1">
      <alignment horizontal="left" vertical="center"/>
    </xf>
    <xf numFmtId="43" fontId="20" fillId="0" borderId="21" xfId="1" applyFont="1" applyFill="1" applyBorder="1" applyAlignment="1">
      <alignment horizontal="left" vertical="center" wrapText="1"/>
    </xf>
    <xf numFmtId="0" fontId="4" fillId="0" borderId="37" xfId="0" applyFont="1" applyBorder="1"/>
    <xf numFmtId="0" fontId="4" fillId="0" borderId="2" xfId="0" applyFont="1" applyBorder="1" applyAlignment="1">
      <alignment horizontal="left"/>
    </xf>
    <xf numFmtId="43" fontId="0" fillId="0" borderId="2" xfId="0" applyNumberFormat="1" applyBorder="1" applyAlignment="1">
      <alignment horizontal="left"/>
    </xf>
    <xf numFmtId="43" fontId="0" fillId="0" borderId="2" xfId="1" applyFont="1" applyFill="1" applyBorder="1" applyAlignment="1">
      <alignment horizontal="left"/>
    </xf>
    <xf numFmtId="0" fontId="4" fillId="0" borderId="9" xfId="0" applyFont="1" applyBorder="1"/>
    <xf numFmtId="0" fontId="4" fillId="0" borderId="34" xfId="0" applyFont="1" applyBorder="1"/>
    <xf numFmtId="0" fontId="8" fillId="0" borderId="8" xfId="1" applyNumberFormat="1" applyFont="1" applyFill="1" applyBorder="1" applyAlignment="1">
      <alignment horizontal="left"/>
    </xf>
    <xf numFmtId="43" fontId="0" fillId="0" borderId="1" xfId="1" applyFont="1" applyBorder="1" applyAlignment="1">
      <alignment horizontal="left"/>
    </xf>
    <xf numFmtId="0" fontId="4" fillId="0" borderId="30" xfId="0" applyFont="1" applyBorder="1"/>
    <xf numFmtId="0" fontId="20" fillId="0" borderId="0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/>
    </xf>
    <xf numFmtId="0" fontId="4" fillId="5" borderId="38" xfId="0" applyFont="1" applyFill="1" applyBorder="1"/>
    <xf numFmtId="0" fontId="20" fillId="2" borderId="20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43" fontId="4" fillId="0" borderId="25" xfId="1" applyFont="1" applyFill="1" applyBorder="1"/>
    <xf numFmtId="43" fontId="4" fillId="0" borderId="26" xfId="1" applyFont="1" applyFill="1" applyBorder="1"/>
    <xf numFmtId="0" fontId="20" fillId="2" borderId="46" xfId="0" applyFont="1" applyFill="1" applyBorder="1" applyAlignment="1">
      <alignment horizontal="center" vertical="center"/>
    </xf>
    <xf numFmtId="43" fontId="4" fillId="5" borderId="39" xfId="1" applyFont="1" applyFill="1" applyBorder="1"/>
    <xf numFmtId="0" fontId="18" fillId="2" borderId="11" xfId="0" applyFont="1" applyFill="1" applyBorder="1" applyAlignment="1">
      <alignment horizontal="center"/>
    </xf>
    <xf numFmtId="43" fontId="4" fillId="0" borderId="0" xfId="1" applyFont="1" applyBorder="1"/>
    <xf numFmtId="43" fontId="4" fillId="0" borderId="0" xfId="0" applyNumberFormat="1" applyFont="1" applyBorder="1"/>
    <xf numFmtId="0" fontId="20" fillId="0" borderId="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left" vertical="center" wrapText="1"/>
    </xf>
    <xf numFmtId="43" fontId="18" fillId="0" borderId="21" xfId="0" applyNumberFormat="1" applyFont="1" applyBorder="1"/>
    <xf numFmtId="0" fontId="20" fillId="0" borderId="2" xfId="0" applyFont="1" applyBorder="1" applyAlignment="1">
      <alignment horizontal="left"/>
    </xf>
    <xf numFmtId="0" fontId="20" fillId="0" borderId="44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1" xfId="0" applyFont="1" applyFill="1" applyBorder="1"/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wrapText="1"/>
    </xf>
    <xf numFmtId="0" fontId="4" fillId="0" borderId="23" xfId="0" applyFont="1" applyFill="1" applyBorder="1" applyAlignment="1"/>
    <xf numFmtId="0" fontId="4" fillId="0" borderId="23" xfId="0" applyFont="1" applyFill="1" applyBorder="1"/>
    <xf numFmtId="0" fontId="18" fillId="0" borderId="23" xfId="0" applyFont="1" applyFill="1" applyBorder="1"/>
    <xf numFmtId="0" fontId="20" fillId="0" borderId="23" xfId="0" applyFont="1" applyFill="1" applyBorder="1" applyAlignment="1">
      <alignment horizontal="center"/>
    </xf>
    <xf numFmtId="49" fontId="22" fillId="0" borderId="1" xfId="0" applyNumberFormat="1" applyFont="1" applyFill="1" applyBorder="1" applyAlignment="1">
      <alignment horizontal="left" vertical="center"/>
    </xf>
    <xf numFmtId="0" fontId="20" fillId="0" borderId="25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left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4" fontId="19" fillId="0" borderId="13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18" fillId="0" borderId="1" xfId="0" applyFont="1" applyBorder="1" applyAlignment="1">
      <alignment horizontal="center"/>
    </xf>
    <xf numFmtId="166" fontId="4" fillId="0" borderId="0" xfId="1" applyNumberFormat="1" applyFont="1" applyFill="1" applyBorder="1" applyAlignment="1"/>
    <xf numFmtId="0" fontId="21" fillId="0" borderId="16" xfId="0" applyFont="1" applyFill="1" applyBorder="1" applyAlignment="1">
      <alignment horizontal="center" vertical="center"/>
    </xf>
    <xf numFmtId="0" fontId="4" fillId="0" borderId="19" xfId="0" applyFont="1" applyBorder="1"/>
    <xf numFmtId="0" fontId="4" fillId="0" borderId="14" xfId="0" applyFont="1" applyBorder="1"/>
    <xf numFmtId="0" fontId="20" fillId="0" borderId="19" xfId="0" applyFont="1" applyBorder="1" applyAlignment="1">
      <alignment horizontal="center"/>
    </xf>
    <xf numFmtId="0" fontId="4" fillId="0" borderId="42" xfId="0" applyFont="1" applyFill="1" applyBorder="1"/>
    <xf numFmtId="0" fontId="20" fillId="0" borderId="14" xfId="0" applyFont="1" applyBorder="1" applyAlignment="1">
      <alignment horizontal="center"/>
    </xf>
    <xf numFmtId="0" fontId="21" fillId="0" borderId="47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left" vertical="center"/>
    </xf>
    <xf numFmtId="0" fontId="20" fillId="0" borderId="42" xfId="0" applyFont="1" applyFill="1" applyBorder="1" applyAlignment="1">
      <alignment horizontal="left" vertical="center" wrapText="1"/>
    </xf>
    <xf numFmtId="0" fontId="4" fillId="0" borderId="46" xfId="0" applyFont="1" applyBorder="1"/>
    <xf numFmtId="0" fontId="4" fillId="0" borderId="32" xfId="0" applyFont="1" applyBorder="1"/>
    <xf numFmtId="0" fontId="20" fillId="0" borderId="33" xfId="0" applyFont="1" applyFill="1" applyBorder="1" applyAlignment="1">
      <alignment horizontal="center" vertical="center" wrapText="1"/>
    </xf>
    <xf numFmtId="0" fontId="4" fillId="0" borderId="36" xfId="0" applyFont="1" applyFill="1" applyBorder="1"/>
    <xf numFmtId="0" fontId="4" fillId="0" borderId="25" xfId="0" applyFont="1" applyFill="1" applyBorder="1"/>
    <xf numFmtId="0" fontId="20" fillId="0" borderId="44" xfId="0" applyFont="1" applyBorder="1" applyAlignment="1">
      <alignment horizontal="left"/>
    </xf>
    <xf numFmtId="43" fontId="0" fillId="0" borderId="44" xfId="0" applyNumberFormat="1" applyBorder="1" applyAlignment="1">
      <alignment horizontal="left"/>
    </xf>
    <xf numFmtId="43" fontId="0" fillId="0" borderId="44" xfId="1" applyFont="1" applyFill="1" applyBorder="1" applyAlignment="1">
      <alignment horizontal="left"/>
    </xf>
    <xf numFmtId="0" fontId="4" fillId="0" borderId="45" xfId="0" applyFont="1" applyBorder="1"/>
    <xf numFmtId="0" fontId="21" fillId="0" borderId="45" xfId="0" applyFont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11" fillId="0" borderId="44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/>
    <xf numFmtId="0" fontId="20" fillId="0" borderId="36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left" wrapText="1"/>
    </xf>
    <xf numFmtId="43" fontId="0" fillId="0" borderId="24" xfId="1" applyFont="1" applyFill="1" applyBorder="1" applyAlignment="1">
      <alignment horizontal="left"/>
    </xf>
    <xf numFmtId="0" fontId="13" fillId="0" borderId="25" xfId="0" applyFont="1" applyFill="1" applyBorder="1" applyAlignment="1">
      <alignment horizontal="left" wrapText="1"/>
    </xf>
    <xf numFmtId="43" fontId="0" fillId="0" borderId="26" xfId="1" applyFont="1" applyFill="1" applyBorder="1" applyAlignment="1">
      <alignment horizontal="left"/>
    </xf>
    <xf numFmtId="0" fontId="20" fillId="0" borderId="20" xfId="0" applyFont="1" applyFill="1" applyBorder="1" applyAlignment="1">
      <alignment horizontal="left" vertical="center" wrapText="1"/>
    </xf>
    <xf numFmtId="43" fontId="18" fillId="0" borderId="22" xfId="0" applyNumberFormat="1" applyFont="1" applyBorder="1"/>
    <xf numFmtId="43" fontId="0" fillId="0" borderId="0" xfId="0" applyNumberFormat="1" applyBorder="1" applyAlignment="1">
      <alignment horizontal="left"/>
    </xf>
    <xf numFmtId="43" fontId="0" fillId="0" borderId="0" xfId="1" applyFont="1" applyFill="1" applyBorder="1" applyAlignment="1">
      <alignment horizontal="left"/>
    </xf>
    <xf numFmtId="0" fontId="20" fillId="0" borderId="16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left" wrapText="1"/>
    </xf>
    <xf numFmtId="49" fontId="23" fillId="0" borderId="1" xfId="0" applyNumberFormat="1" applyFont="1" applyFill="1" applyBorder="1" applyAlignment="1">
      <alignment horizontal="left" vertical="center"/>
    </xf>
    <xf numFmtId="0" fontId="4" fillId="0" borderId="8" xfId="0" applyFont="1" applyBorder="1"/>
    <xf numFmtId="0" fontId="4" fillId="0" borderId="49" xfId="0" applyFont="1" applyFill="1" applyBorder="1"/>
    <xf numFmtId="0" fontId="13" fillId="0" borderId="44" xfId="0" applyFont="1" applyFill="1" applyBorder="1" applyAlignment="1">
      <alignment horizontal="left" wrapText="1"/>
    </xf>
    <xf numFmtId="0" fontId="4" fillId="0" borderId="44" xfId="0" applyFont="1" applyBorder="1" applyAlignment="1">
      <alignment horizontal="left"/>
    </xf>
    <xf numFmtId="0" fontId="4" fillId="0" borderId="39" xfId="0" applyFont="1" applyBorder="1"/>
    <xf numFmtId="0" fontId="4" fillId="0" borderId="40" xfId="0" applyFont="1" applyBorder="1"/>
    <xf numFmtId="0" fontId="4" fillId="0" borderId="38" xfId="0" applyFont="1" applyBorder="1"/>
    <xf numFmtId="0" fontId="20" fillId="0" borderId="4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6" fillId="0" borderId="1" xfId="0" applyFont="1" applyBorder="1" applyAlignment="1">
      <alignment wrapText="1"/>
    </xf>
    <xf numFmtId="0" fontId="17" fillId="0" borderId="4" xfId="0" applyFont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horizontal="left" wrapText="1"/>
    </xf>
    <xf numFmtId="0" fontId="18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164" fontId="0" fillId="0" borderId="1" xfId="1" applyNumberFormat="1" applyFont="1" applyFill="1" applyBorder="1"/>
    <xf numFmtId="164" fontId="9" fillId="0" borderId="7" xfId="0" applyNumberFormat="1" applyFont="1" applyBorder="1"/>
    <xf numFmtId="164" fontId="0" fillId="0" borderId="0" xfId="0" applyNumberFormat="1"/>
    <xf numFmtId="0" fontId="2" fillId="6" borderId="11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43" fontId="1" fillId="7" borderId="4" xfId="1" applyFont="1" applyFill="1" applyBorder="1"/>
    <xf numFmtId="43" fontId="1" fillId="7" borderId="1" xfId="1" applyFont="1" applyFill="1" applyBorder="1"/>
    <xf numFmtId="0" fontId="26" fillId="0" borderId="0" xfId="0" applyFont="1" applyAlignment="1">
      <alignment horizontal="center" vertical="center"/>
    </xf>
    <xf numFmtId="165" fontId="13" fillId="0" borderId="0" xfId="0" applyNumberFormat="1" applyFont="1" applyBorder="1" applyAlignment="1">
      <alignment horizontal="center"/>
    </xf>
    <xf numFmtId="0" fontId="2" fillId="6" borderId="14" xfId="0" applyFont="1" applyFill="1" applyBorder="1" applyAlignment="1">
      <alignment horizontal="center" vertical="center"/>
    </xf>
    <xf numFmtId="0" fontId="12" fillId="0" borderId="0" xfId="0" applyFont="1" applyBorder="1"/>
    <xf numFmtId="0" fontId="27" fillId="0" borderId="0" xfId="0" applyFont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43" fontId="6" fillId="7" borderId="4" xfId="1" applyFont="1" applyFill="1" applyBorder="1"/>
    <xf numFmtId="43" fontId="6" fillId="7" borderId="1" xfId="1" applyFont="1" applyFill="1" applyBorder="1"/>
    <xf numFmtId="0" fontId="8" fillId="0" borderId="1" xfId="0" applyFont="1" applyBorder="1" applyAlignment="1">
      <alignment horizontal="left" vertical="center"/>
    </xf>
    <xf numFmtId="43" fontId="9" fillId="7" borderId="7" xfId="0" applyNumberFormat="1" applyFont="1" applyFill="1" applyBorder="1"/>
    <xf numFmtId="43" fontId="9" fillId="0" borderId="7" xfId="0" applyNumberFormat="1" applyFont="1" applyBorder="1"/>
    <xf numFmtId="0" fontId="1" fillId="8" borderId="4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43" fontId="0" fillId="0" borderId="0" xfId="0" applyNumberFormat="1"/>
    <xf numFmtId="43" fontId="0" fillId="0" borderId="0" xfId="1" applyFont="1" applyFill="1" applyBorder="1"/>
    <xf numFmtId="164" fontId="0" fillId="0" borderId="0" xfId="0" applyNumberFormat="1" applyAlignment="1">
      <alignment vertical="center"/>
    </xf>
    <xf numFmtId="164" fontId="8" fillId="0" borderId="0" xfId="0" applyNumberFormat="1" applyFont="1" applyAlignment="1">
      <alignment horizontal="left" vertical="top"/>
    </xf>
    <xf numFmtId="164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left" vertical="top"/>
    </xf>
    <xf numFmtId="0" fontId="1" fillId="0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4" fontId="0" fillId="0" borderId="0" xfId="3" applyFont="1"/>
    <xf numFmtId="44" fontId="6" fillId="7" borderId="1" xfId="3" applyFont="1" applyFill="1" applyBorder="1" applyAlignment="1">
      <alignment horizontal="right" vertical="center"/>
    </xf>
    <xf numFmtId="44" fontId="30" fillId="7" borderId="52" xfId="3" applyFont="1" applyFill="1" applyBorder="1" applyAlignment="1">
      <alignment horizontal="right" vertical="center"/>
    </xf>
    <xf numFmtId="14" fontId="0" fillId="0" borderId="1" xfId="3" applyNumberFormat="1" applyFont="1" applyFill="1" applyBorder="1" applyAlignment="1">
      <alignment horizontal="center" vertical="center"/>
    </xf>
    <xf numFmtId="44" fontId="30" fillId="0" borderId="1" xfId="3" applyFont="1" applyBorder="1" applyAlignment="1">
      <alignment horizontal="right" vertical="center"/>
    </xf>
    <xf numFmtId="0" fontId="12" fillId="0" borderId="0" xfId="0" applyFont="1" applyBorder="1" applyAlignment="1">
      <alignment horizontal="left" vertical="top"/>
    </xf>
    <xf numFmtId="165" fontId="28" fillId="0" borderId="0" xfId="0" applyNumberFormat="1" applyFont="1" applyBorder="1" applyAlignment="1">
      <alignment horizontal="left" vertical="top"/>
    </xf>
    <xf numFmtId="44" fontId="0" fillId="0" borderId="0" xfId="3" applyFont="1" applyAlignment="1">
      <alignment horizontal="left" vertical="top"/>
    </xf>
    <xf numFmtId="44" fontId="1" fillId="9" borderId="1" xfId="3" applyFont="1" applyFill="1" applyBorder="1" applyAlignment="1">
      <alignment horizontal="right" vertical="center"/>
    </xf>
    <xf numFmtId="14" fontId="0" fillId="9" borderId="1" xfId="3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44" fontId="1" fillId="9" borderId="51" xfId="3" applyFont="1" applyFill="1" applyBorder="1" applyAlignment="1">
      <alignment horizontal="right" vertical="center"/>
    </xf>
    <xf numFmtId="0" fontId="0" fillId="9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9" borderId="51" xfId="0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26" fillId="0" borderId="0" xfId="0" applyFont="1" applyAlignment="1">
      <alignment horizontal="center" vertical="top"/>
    </xf>
    <xf numFmtId="0" fontId="2" fillId="4" borderId="50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/>
    </xf>
    <xf numFmtId="44" fontId="3" fillId="4" borderId="50" xfId="3" applyFont="1" applyFill="1" applyBorder="1" applyAlignment="1">
      <alignment horizontal="center" vertical="center" wrapText="1"/>
    </xf>
    <xf numFmtId="44" fontId="2" fillId="4" borderId="50" xfId="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44" fontId="6" fillId="0" borderId="1" xfId="3" applyFont="1" applyFill="1" applyBorder="1" applyAlignment="1">
      <alignment horizontal="right" vertical="center"/>
    </xf>
    <xf numFmtId="0" fontId="1" fillId="10" borderId="1" xfId="0" applyFont="1" applyFill="1" applyBorder="1" applyAlignment="1">
      <alignment horizontal="left" vertical="center"/>
    </xf>
    <xf numFmtId="0" fontId="29" fillId="10" borderId="1" xfId="0" applyFont="1" applyFill="1" applyBorder="1" applyAlignment="1">
      <alignment horizontal="center" vertical="center"/>
    </xf>
    <xf numFmtId="44" fontId="1" fillId="10" borderId="1" xfId="3" applyFont="1" applyFill="1" applyBorder="1" applyAlignment="1">
      <alignment horizontal="right" vertical="center"/>
    </xf>
    <xf numFmtId="14" fontId="0" fillId="10" borderId="1" xfId="3" applyNumberFormat="1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44" fontId="6" fillId="10" borderId="1" xfId="3" applyFont="1" applyFill="1" applyBorder="1" applyAlignment="1">
      <alignment horizontal="right" vertical="center"/>
    </xf>
    <xf numFmtId="44" fontId="6" fillId="9" borderId="1" xfId="3" applyFont="1" applyFill="1" applyBorder="1" applyAlignment="1">
      <alignment horizontal="right" vertical="center"/>
    </xf>
    <xf numFmtId="44" fontId="6" fillId="9" borderId="51" xfId="3" applyFont="1" applyFill="1" applyBorder="1" applyAlignment="1">
      <alignment horizontal="right" vertical="center"/>
    </xf>
    <xf numFmtId="44" fontId="17" fillId="0" borderId="44" xfId="3" applyFont="1" applyBorder="1" applyAlignment="1">
      <alignment horizontal="right" vertical="center"/>
    </xf>
    <xf numFmtId="164" fontId="5" fillId="4" borderId="8" xfId="0" applyNumberFormat="1" applyFont="1" applyFill="1" applyBorder="1" applyAlignment="1">
      <alignment horizontal="center"/>
    </xf>
    <xf numFmtId="164" fontId="5" fillId="4" borderId="9" xfId="0" applyNumberFormat="1" applyFont="1" applyFill="1" applyBorder="1" applyAlignment="1">
      <alignment horizontal="center"/>
    </xf>
    <xf numFmtId="164" fontId="5" fillId="4" borderId="1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18" fillId="0" borderId="13" xfId="1" applyFont="1" applyFill="1" applyBorder="1" applyAlignment="1">
      <alignment horizontal="center"/>
    </xf>
    <xf numFmtId="43" fontId="18" fillId="0" borderId="6" xfId="1" applyFont="1" applyFill="1" applyBorder="1" applyAlignment="1">
      <alignment horizontal="center"/>
    </xf>
    <xf numFmtId="43" fontId="18" fillId="0" borderId="12" xfId="1" applyFont="1" applyFill="1" applyBorder="1" applyAlignment="1">
      <alignment horizontal="center"/>
    </xf>
    <xf numFmtId="0" fontId="4" fillId="0" borderId="46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18" fillId="0" borderId="29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41" xfId="0" applyFont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Normal 2 2" xfId="2" xr:uid="{00000000-0005-0000-0000-000003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23"/>
  <sheetViews>
    <sheetView zoomScaleNormal="100" workbookViewId="0">
      <selection activeCell="B5" sqref="B5"/>
    </sheetView>
  </sheetViews>
  <sheetFormatPr defaultRowHeight="15" x14ac:dyDescent="0.25"/>
  <cols>
    <col min="1" max="1" width="25.5703125" bestFit="1" customWidth="1"/>
    <col min="2" max="2" width="25.42578125" bestFit="1" customWidth="1"/>
    <col min="3" max="3" width="60.140625" bestFit="1" customWidth="1"/>
    <col min="4" max="4" width="22.5703125" bestFit="1" customWidth="1"/>
    <col min="5" max="5" width="17" bestFit="1" customWidth="1"/>
    <col min="6" max="6" width="13.42578125" bestFit="1" customWidth="1"/>
    <col min="7" max="7" width="15" bestFit="1" customWidth="1"/>
    <col min="8" max="8" width="10.85546875" bestFit="1" customWidth="1"/>
    <col min="9" max="9" width="23.140625" bestFit="1" customWidth="1"/>
    <col min="10" max="10" width="18.140625" bestFit="1" customWidth="1"/>
    <col min="11" max="11" width="63.140625" bestFit="1" customWidth="1"/>
  </cols>
  <sheetData>
    <row r="1" spans="1:11" ht="18.75" x14ac:dyDescent="0.3">
      <c r="A1" s="285" t="s">
        <v>179</v>
      </c>
      <c r="B1" s="285"/>
      <c r="C1" s="285"/>
      <c r="D1" s="285"/>
    </row>
    <row r="2" spans="1:11" ht="15.75" x14ac:dyDescent="0.25">
      <c r="A2" s="286" t="s">
        <v>229</v>
      </c>
      <c r="B2" s="286"/>
      <c r="C2" s="286"/>
      <c r="D2" s="286"/>
    </row>
    <row r="3" spans="1:11" ht="18.75" x14ac:dyDescent="0.3">
      <c r="A3" s="5"/>
      <c r="B3" s="282" t="s">
        <v>210</v>
      </c>
      <c r="C3" s="283"/>
      <c r="D3" s="284"/>
    </row>
    <row r="4" spans="1:11" ht="18.75" x14ac:dyDescent="0.3">
      <c r="A4" s="5"/>
      <c r="B4" s="15" t="s">
        <v>176</v>
      </c>
      <c r="C4" s="15" t="s">
        <v>177</v>
      </c>
      <c r="D4" s="15" t="s">
        <v>209</v>
      </c>
    </row>
    <row r="5" spans="1:11" ht="18.75" x14ac:dyDescent="0.3">
      <c r="A5" s="5"/>
      <c r="B5" s="22" t="e">
        <f>B12+B39+B57+B69+B74+B83+B93+B108</f>
        <v>#REF!</v>
      </c>
      <c r="C5" s="22" t="e">
        <f>C12+C39+C57+C69+C74+C83+C93+C108</f>
        <v>#REF!</v>
      </c>
      <c r="D5" s="22" t="e">
        <f>D12+D39+D57+D69+D74+D83+D93+D108</f>
        <v>#REF!</v>
      </c>
    </row>
    <row r="6" spans="1:11" ht="18.75" x14ac:dyDescent="0.3">
      <c r="A6" s="15" t="s">
        <v>214</v>
      </c>
      <c r="B6" s="23" t="e">
        <f>B12+B39+B57+B74+E86</f>
        <v>#REF!</v>
      </c>
      <c r="C6" s="23" t="e">
        <f>C12+C39+C57+C74+F86</f>
        <v>#REF!</v>
      </c>
      <c r="D6" s="23" t="e">
        <f>D12+D39+D57+D74+G86</f>
        <v>#REF!</v>
      </c>
    </row>
    <row r="7" spans="1:11" ht="18.75" x14ac:dyDescent="0.3">
      <c r="A7" s="15" t="s">
        <v>215</v>
      </c>
      <c r="B7" s="23" t="e">
        <f>B93</f>
        <v>#REF!</v>
      </c>
      <c r="C7" s="23" t="e">
        <f>C93</f>
        <v>#REF!</v>
      </c>
      <c r="D7" s="23" t="e">
        <f>D93</f>
        <v>#REF!</v>
      </c>
    </row>
    <row r="8" spans="1:11" ht="18.75" x14ac:dyDescent="0.3">
      <c r="A8" s="15" t="s">
        <v>175</v>
      </c>
      <c r="B8" s="23" t="e">
        <f>B108</f>
        <v>#REF!</v>
      </c>
      <c r="C8" s="23" t="e">
        <f>C108</f>
        <v>#REF!</v>
      </c>
      <c r="D8" s="23" t="e">
        <f>D108</f>
        <v>#REF!</v>
      </c>
    </row>
    <row r="9" spans="1:11" ht="18.75" x14ac:dyDescent="0.3">
      <c r="A9" s="15" t="s">
        <v>216</v>
      </c>
      <c r="B9" s="23" t="e">
        <f>B69+E85+E87+E88+E90</f>
        <v>#REF!</v>
      </c>
      <c r="C9" s="23" t="e">
        <f>C69+F85+F87+F88+F90</f>
        <v>#REF!</v>
      </c>
      <c r="D9" s="23" t="e">
        <f>D69+G85+G87+G88+G90</f>
        <v>#REF!</v>
      </c>
    </row>
    <row r="10" spans="1:11" ht="15.75" x14ac:dyDescent="0.25">
      <c r="A10" s="5"/>
      <c r="B10" s="5"/>
      <c r="C10" s="5"/>
      <c r="D10" s="5"/>
    </row>
    <row r="11" spans="1:11" ht="18.75" x14ac:dyDescent="0.3">
      <c r="A11" s="20"/>
      <c r="B11" s="21" t="s">
        <v>176</v>
      </c>
      <c r="C11" s="21" t="s">
        <v>177</v>
      </c>
      <c r="D11" s="21" t="s">
        <v>178</v>
      </c>
    </row>
    <row r="12" spans="1:11" ht="19.5" thickBot="1" x14ac:dyDescent="0.35">
      <c r="A12" s="9" t="s">
        <v>169</v>
      </c>
      <c r="B12" s="10" t="e">
        <f>SUM(E14:E32)</f>
        <v>#REF!</v>
      </c>
      <c r="C12" s="10" t="e">
        <f>SUM(F14:F32)</f>
        <v>#REF!</v>
      </c>
      <c r="D12" s="11" t="e">
        <f>SUM(G14:G32)</f>
        <v>#REF!</v>
      </c>
    </row>
    <row r="13" spans="1:11" ht="45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3" t="s">
        <v>9</v>
      </c>
      <c r="I13" s="1" t="s">
        <v>8</v>
      </c>
      <c r="J13" s="3" t="s">
        <v>198</v>
      </c>
      <c r="K13" s="1" t="s">
        <v>7</v>
      </c>
    </row>
    <row r="14" spans="1:11" x14ac:dyDescent="0.25">
      <c r="A14" s="16" t="s">
        <v>85</v>
      </c>
      <c r="B14" s="16" t="s">
        <v>10</v>
      </c>
      <c r="C14" s="16" t="s">
        <v>107</v>
      </c>
      <c r="D14" s="16" t="s">
        <v>87</v>
      </c>
      <c r="E14" s="12">
        <v>7975600</v>
      </c>
      <c r="F14" s="12">
        <v>358760.92</v>
      </c>
      <c r="G14" s="12">
        <v>128461.68</v>
      </c>
      <c r="H14" s="17">
        <v>34082</v>
      </c>
      <c r="I14" s="18" t="s">
        <v>180</v>
      </c>
      <c r="J14" s="16"/>
      <c r="K14" s="16"/>
    </row>
    <row r="15" spans="1:11" x14ac:dyDescent="0.25">
      <c r="A15" s="16" t="s">
        <v>85</v>
      </c>
      <c r="B15" s="16" t="s">
        <v>11</v>
      </c>
      <c r="C15" s="16" t="s">
        <v>102</v>
      </c>
      <c r="D15" s="16" t="s">
        <v>87</v>
      </c>
      <c r="E15" s="12" t="e">
        <v>#REF!</v>
      </c>
      <c r="F15" s="12" t="e">
        <v>#REF!</v>
      </c>
      <c r="G15" s="12" t="e">
        <v>#REF!</v>
      </c>
      <c r="H15" s="17">
        <v>38870</v>
      </c>
      <c r="I15" s="18"/>
      <c r="J15" s="16"/>
      <c r="K15" s="16"/>
    </row>
    <row r="16" spans="1:11" x14ac:dyDescent="0.25">
      <c r="A16" s="16" t="s">
        <v>85</v>
      </c>
      <c r="B16" s="16" t="s">
        <v>12</v>
      </c>
      <c r="C16" s="16" t="s">
        <v>101</v>
      </c>
      <c r="D16" s="16" t="s">
        <v>87</v>
      </c>
      <c r="E16" s="12" t="e">
        <v>#REF!</v>
      </c>
      <c r="F16" s="12" t="e">
        <v>#REF!</v>
      </c>
      <c r="G16" s="12" t="e">
        <v>#REF!</v>
      </c>
      <c r="H16" s="17">
        <v>38871</v>
      </c>
      <c r="I16" s="18" t="s">
        <v>183</v>
      </c>
      <c r="J16" s="16"/>
      <c r="K16" s="16"/>
    </row>
    <row r="17" spans="1:11" x14ac:dyDescent="0.25">
      <c r="A17" s="16" t="s">
        <v>85</v>
      </c>
      <c r="B17" s="16" t="s">
        <v>13</v>
      </c>
      <c r="C17" s="16" t="s">
        <v>103</v>
      </c>
      <c r="D17" s="16" t="s">
        <v>87</v>
      </c>
      <c r="E17" s="12">
        <v>507700</v>
      </c>
      <c r="F17" s="12">
        <v>13968.9</v>
      </c>
      <c r="G17" s="12">
        <v>39130.129999999997</v>
      </c>
      <c r="H17" s="17">
        <v>39577</v>
      </c>
      <c r="I17" s="18" t="s">
        <v>183</v>
      </c>
      <c r="J17" s="16"/>
      <c r="K17" s="16"/>
    </row>
    <row r="18" spans="1:11" x14ac:dyDescent="0.25">
      <c r="A18" s="16" t="s">
        <v>85</v>
      </c>
      <c r="B18" s="16" t="s">
        <v>14</v>
      </c>
      <c r="C18" s="16" t="s">
        <v>95</v>
      </c>
      <c r="D18" s="16" t="s">
        <v>87</v>
      </c>
      <c r="E18" s="12">
        <v>204871.93</v>
      </c>
      <c r="F18" s="12">
        <v>23700</v>
      </c>
      <c r="G18" s="12">
        <v>23700</v>
      </c>
      <c r="H18" s="17">
        <v>39918</v>
      </c>
      <c r="I18" s="18"/>
      <c r="J18" s="16"/>
      <c r="K18" s="16"/>
    </row>
    <row r="19" spans="1:11" x14ac:dyDescent="0.25">
      <c r="A19" s="16" t="s">
        <v>85</v>
      </c>
      <c r="B19" s="16" t="s">
        <v>15</v>
      </c>
      <c r="C19" s="16" t="s">
        <v>96</v>
      </c>
      <c r="D19" s="16" t="s">
        <v>87</v>
      </c>
      <c r="E19" s="12">
        <v>159577.99</v>
      </c>
      <c r="F19" s="12">
        <v>7140</v>
      </c>
      <c r="G19" s="12">
        <v>7140</v>
      </c>
      <c r="H19" s="17">
        <v>39918</v>
      </c>
      <c r="I19" s="18"/>
      <c r="J19" s="16"/>
      <c r="K19" s="16"/>
    </row>
    <row r="20" spans="1:11" x14ac:dyDescent="0.25">
      <c r="A20" s="16" t="s">
        <v>85</v>
      </c>
      <c r="B20" s="16" t="s">
        <v>16</v>
      </c>
      <c r="C20" s="16" t="s">
        <v>92</v>
      </c>
      <c r="D20" s="16" t="s">
        <v>87</v>
      </c>
      <c r="E20" s="12">
        <v>135000</v>
      </c>
      <c r="F20" s="12">
        <v>59832.13</v>
      </c>
      <c r="G20" s="12">
        <v>59832.13</v>
      </c>
      <c r="H20" s="17">
        <v>40330</v>
      </c>
      <c r="I20" s="18" t="s">
        <v>182</v>
      </c>
      <c r="J20" s="16"/>
      <c r="K20" s="16"/>
    </row>
    <row r="21" spans="1:11" x14ac:dyDescent="0.25">
      <c r="A21" s="16" t="s">
        <v>85</v>
      </c>
      <c r="B21" s="16" t="s">
        <v>17</v>
      </c>
      <c r="C21" s="16" t="s">
        <v>91</v>
      </c>
      <c r="D21" s="16" t="s">
        <v>87</v>
      </c>
      <c r="E21" s="12">
        <v>46575</v>
      </c>
      <c r="F21" s="12">
        <v>10748.01</v>
      </c>
      <c r="G21" s="12">
        <v>11909.01</v>
      </c>
      <c r="H21" s="17">
        <v>42705</v>
      </c>
      <c r="I21" s="18" t="s">
        <v>184</v>
      </c>
      <c r="J21" s="16"/>
      <c r="K21" s="16"/>
    </row>
    <row r="22" spans="1:11" x14ac:dyDescent="0.25">
      <c r="A22" s="16" t="s">
        <v>85</v>
      </c>
      <c r="B22" s="16" t="s">
        <v>18</v>
      </c>
      <c r="C22" s="16" t="s">
        <v>97</v>
      </c>
      <c r="D22" s="16" t="s">
        <v>87</v>
      </c>
      <c r="E22" s="12" t="e">
        <v>#REF!</v>
      </c>
      <c r="F22" s="12" t="e">
        <v>#REF!</v>
      </c>
      <c r="G22" s="12" t="e">
        <v>#REF!</v>
      </c>
      <c r="H22" s="17">
        <v>41047</v>
      </c>
      <c r="I22" s="18" t="s">
        <v>181</v>
      </c>
      <c r="J22" s="16"/>
      <c r="K22" s="16"/>
    </row>
    <row r="23" spans="1:11" x14ac:dyDescent="0.25">
      <c r="A23" s="16" t="s">
        <v>85</v>
      </c>
      <c r="B23" s="16" t="s">
        <v>19</v>
      </c>
      <c r="C23" s="16" t="s">
        <v>98</v>
      </c>
      <c r="D23" s="16" t="s">
        <v>87</v>
      </c>
      <c r="E23" s="12">
        <v>65000</v>
      </c>
      <c r="F23" s="12">
        <v>43552.4</v>
      </c>
      <c r="G23" s="12">
        <v>43552.4</v>
      </c>
      <c r="H23" s="17">
        <v>41984</v>
      </c>
      <c r="I23" s="18" t="s">
        <v>181</v>
      </c>
      <c r="J23" s="16"/>
      <c r="K23" s="16"/>
    </row>
    <row r="24" spans="1:11" x14ac:dyDescent="0.25">
      <c r="A24" s="16" t="s">
        <v>85</v>
      </c>
      <c r="B24" s="16" t="s">
        <v>20</v>
      </c>
      <c r="C24" s="16" t="s">
        <v>105</v>
      </c>
      <c r="D24" s="16" t="s">
        <v>87</v>
      </c>
      <c r="E24" s="12">
        <v>197400</v>
      </c>
      <c r="F24" s="12">
        <v>63150.26</v>
      </c>
      <c r="G24" s="12">
        <v>65742.48</v>
      </c>
      <c r="H24" s="17">
        <v>41988</v>
      </c>
      <c r="I24" s="18" t="s">
        <v>181</v>
      </c>
      <c r="J24" s="16"/>
      <c r="K24" s="16"/>
    </row>
    <row r="25" spans="1:11" x14ac:dyDescent="0.25">
      <c r="A25" s="16" t="s">
        <v>85</v>
      </c>
      <c r="B25" s="16" t="s">
        <v>21</v>
      </c>
      <c r="C25" s="16" t="s">
        <v>104</v>
      </c>
      <c r="D25" s="16" t="s">
        <v>87</v>
      </c>
      <c r="E25" s="12">
        <v>161900</v>
      </c>
      <c r="F25" s="12">
        <v>13004.5</v>
      </c>
      <c r="G25" s="12">
        <v>13004.5</v>
      </c>
      <c r="H25" s="17">
        <v>41954</v>
      </c>
      <c r="I25" s="18" t="s">
        <v>185</v>
      </c>
      <c r="J25" s="16"/>
      <c r="K25" s="16"/>
    </row>
    <row r="26" spans="1:11" x14ac:dyDescent="0.25">
      <c r="A26" s="16" t="s">
        <v>85</v>
      </c>
      <c r="B26" s="16" t="s">
        <v>22</v>
      </c>
      <c r="C26" s="16" t="s">
        <v>100</v>
      </c>
      <c r="D26" s="16" t="s">
        <v>87</v>
      </c>
      <c r="E26" s="12">
        <v>195000</v>
      </c>
      <c r="F26" s="12">
        <v>122359.3</v>
      </c>
      <c r="G26" s="12">
        <v>22359.3</v>
      </c>
      <c r="H26" s="17">
        <v>42355</v>
      </c>
      <c r="I26" s="18" t="s">
        <v>183</v>
      </c>
      <c r="J26" s="16"/>
      <c r="K26" s="16"/>
    </row>
    <row r="27" spans="1:11" x14ac:dyDescent="0.25">
      <c r="A27" s="16" t="s">
        <v>85</v>
      </c>
      <c r="B27" s="16" t="s">
        <v>23</v>
      </c>
      <c r="C27" s="16" t="s">
        <v>94</v>
      </c>
      <c r="D27" s="16" t="s">
        <v>87</v>
      </c>
      <c r="E27" s="12">
        <v>18900</v>
      </c>
      <c r="F27" s="12">
        <v>9403</v>
      </c>
      <c r="G27" s="12">
        <v>9403</v>
      </c>
      <c r="H27" s="17">
        <v>42319</v>
      </c>
      <c r="I27" s="18" t="s">
        <v>183</v>
      </c>
      <c r="J27" s="16"/>
      <c r="K27" s="16"/>
    </row>
    <row r="28" spans="1:11" x14ac:dyDescent="0.25">
      <c r="A28" s="16" t="s">
        <v>85</v>
      </c>
      <c r="B28" s="16" t="s">
        <v>24</v>
      </c>
      <c r="C28" s="16" t="s">
        <v>108</v>
      </c>
      <c r="D28" s="16" t="s">
        <v>87</v>
      </c>
      <c r="E28" s="12" t="e">
        <v>#REF!</v>
      </c>
      <c r="F28" s="12" t="e">
        <v>#REF!</v>
      </c>
      <c r="G28" s="12" t="e">
        <v>#REF!</v>
      </c>
      <c r="H28" s="17">
        <v>42319</v>
      </c>
      <c r="I28" s="18" t="s">
        <v>183</v>
      </c>
      <c r="J28" s="16"/>
      <c r="K28" s="16"/>
    </row>
    <row r="29" spans="1:11" x14ac:dyDescent="0.25">
      <c r="A29" s="16" t="s">
        <v>85</v>
      </c>
      <c r="B29" s="16" t="s">
        <v>25</v>
      </c>
      <c r="C29" s="16" t="s">
        <v>93</v>
      </c>
      <c r="D29" s="16" t="s">
        <v>87</v>
      </c>
      <c r="E29" s="12" t="e">
        <v>#REF!</v>
      </c>
      <c r="F29" s="12" t="e">
        <v>#REF!</v>
      </c>
      <c r="G29" s="12" t="e">
        <v>#REF!</v>
      </c>
      <c r="H29" s="17">
        <v>42964</v>
      </c>
      <c r="I29" s="18"/>
      <c r="J29" s="16"/>
      <c r="K29" s="16"/>
    </row>
    <row r="30" spans="1:11" x14ac:dyDescent="0.25">
      <c r="A30" s="16" t="s">
        <v>85</v>
      </c>
      <c r="B30" s="16" t="s">
        <v>26</v>
      </c>
      <c r="C30" s="16" t="s">
        <v>109</v>
      </c>
      <c r="D30" s="16" t="s">
        <v>87</v>
      </c>
      <c r="E30" s="12">
        <v>75000</v>
      </c>
      <c r="F30" s="12">
        <v>42050</v>
      </c>
      <c r="G30" s="12">
        <v>42050</v>
      </c>
      <c r="H30" s="17">
        <v>43157</v>
      </c>
      <c r="I30" s="18" t="s">
        <v>181</v>
      </c>
      <c r="J30" s="16"/>
      <c r="K30" s="16"/>
    </row>
    <row r="31" spans="1:11" x14ac:dyDescent="0.25">
      <c r="A31" s="16" t="s">
        <v>85</v>
      </c>
      <c r="B31" s="16" t="s">
        <v>27</v>
      </c>
      <c r="C31" s="16" t="s">
        <v>99</v>
      </c>
      <c r="D31" s="16" t="s">
        <v>87</v>
      </c>
      <c r="E31" s="12" t="e">
        <v>#REF!</v>
      </c>
      <c r="F31" s="12" t="e">
        <v>#REF!</v>
      </c>
      <c r="G31" s="12" t="e">
        <v>#REF!</v>
      </c>
      <c r="H31" s="17">
        <v>43256</v>
      </c>
      <c r="I31" s="18" t="s">
        <v>183</v>
      </c>
      <c r="J31" s="16"/>
      <c r="K31" s="16"/>
    </row>
    <row r="32" spans="1:11" x14ac:dyDescent="0.25">
      <c r="A32" s="16" t="s">
        <v>85</v>
      </c>
      <c r="B32" s="16" t="s">
        <v>28</v>
      </c>
      <c r="C32" s="16" t="s">
        <v>106</v>
      </c>
      <c r="D32" s="16" t="s">
        <v>87</v>
      </c>
      <c r="E32" s="12">
        <v>455900</v>
      </c>
      <c r="F32" s="12">
        <v>368305</v>
      </c>
      <c r="G32" s="12">
        <v>377902.5</v>
      </c>
      <c r="H32" s="17">
        <v>43322</v>
      </c>
      <c r="I32" s="18" t="s">
        <v>181</v>
      </c>
      <c r="J32" s="16"/>
      <c r="K32" s="16"/>
    </row>
    <row r="33" spans="1:11" x14ac:dyDescent="0.25">
      <c r="A33" s="16" t="s">
        <v>85</v>
      </c>
      <c r="B33" s="16" t="s">
        <v>219</v>
      </c>
      <c r="C33" s="16" t="s">
        <v>220</v>
      </c>
      <c r="D33" s="16" t="s">
        <v>87</v>
      </c>
      <c r="E33" s="12">
        <v>70000</v>
      </c>
      <c r="F33" s="12">
        <v>55241.62</v>
      </c>
      <c r="G33" s="12">
        <v>70000</v>
      </c>
      <c r="H33" s="17">
        <v>43736</v>
      </c>
      <c r="I33" s="18" t="s">
        <v>186</v>
      </c>
      <c r="J33" s="16"/>
      <c r="K33" s="16"/>
    </row>
    <row r="34" spans="1:11" x14ac:dyDescent="0.25">
      <c r="A34" s="16" t="s">
        <v>85</v>
      </c>
      <c r="B34" s="16" t="s">
        <v>221</v>
      </c>
      <c r="C34" s="16" t="s">
        <v>222</v>
      </c>
      <c r="D34" s="16" t="s">
        <v>87</v>
      </c>
      <c r="E34" s="12" t="e">
        <v>#REF!</v>
      </c>
      <c r="F34" s="12" t="e">
        <v>#REF!</v>
      </c>
      <c r="G34" s="12" t="e">
        <v>#REF!</v>
      </c>
      <c r="H34" s="17">
        <v>43736</v>
      </c>
      <c r="I34" s="18" t="s">
        <v>183</v>
      </c>
      <c r="J34" s="16"/>
      <c r="K34" s="16"/>
    </row>
    <row r="35" spans="1:11" x14ac:dyDescent="0.25">
      <c r="A35" s="16" t="s">
        <v>85</v>
      </c>
      <c r="B35" s="16" t="s">
        <v>223</v>
      </c>
      <c r="C35" s="16" t="s">
        <v>224</v>
      </c>
      <c r="D35" s="16" t="s">
        <v>87</v>
      </c>
      <c r="E35" s="12">
        <v>132600</v>
      </c>
      <c r="F35" s="12">
        <v>42321.61</v>
      </c>
      <c r="G35" s="12">
        <v>42321.61</v>
      </c>
      <c r="H35" s="17">
        <v>43736</v>
      </c>
      <c r="I35" s="18" t="s">
        <v>225</v>
      </c>
      <c r="J35" s="16"/>
      <c r="K35" s="16"/>
    </row>
    <row r="36" spans="1:11" x14ac:dyDescent="0.25">
      <c r="A36" s="16" t="s">
        <v>85</v>
      </c>
      <c r="B36" s="16" t="s">
        <v>226</v>
      </c>
      <c r="C36" s="16" t="s">
        <v>227</v>
      </c>
      <c r="D36" s="16" t="s">
        <v>87</v>
      </c>
      <c r="E36" s="12">
        <v>20000</v>
      </c>
      <c r="F36" s="12">
        <v>20000</v>
      </c>
      <c r="G36" s="12">
        <v>20000</v>
      </c>
      <c r="H36" s="17">
        <v>43736</v>
      </c>
      <c r="I36" s="18" t="s">
        <v>183</v>
      </c>
      <c r="J36" s="16"/>
      <c r="K36" s="16"/>
    </row>
    <row r="37" spans="1:11" x14ac:dyDescent="0.25">
      <c r="E37" s="13"/>
      <c r="F37" s="13"/>
      <c r="G37" s="13"/>
      <c r="H37" s="4"/>
      <c r="I37" s="6"/>
    </row>
    <row r="38" spans="1:11" ht="18.75" x14ac:dyDescent="0.3">
      <c r="A38" s="20"/>
      <c r="B38" s="21" t="s">
        <v>176</v>
      </c>
      <c r="C38" s="21" t="s">
        <v>177</v>
      </c>
      <c r="D38" s="21" t="s">
        <v>178</v>
      </c>
      <c r="E38" s="13"/>
      <c r="F38" s="13"/>
      <c r="G38" s="13"/>
    </row>
    <row r="39" spans="1:11" ht="19.5" thickBot="1" x14ac:dyDescent="0.35">
      <c r="A39" s="9" t="s">
        <v>170</v>
      </c>
      <c r="B39" s="10" t="e">
        <f>SUM(E41:E54)</f>
        <v>#REF!</v>
      </c>
      <c r="C39" s="10" t="e">
        <f>SUM(F41:F54)</f>
        <v>#REF!</v>
      </c>
      <c r="D39" s="11" t="e">
        <f>SUM(G41:G54)</f>
        <v>#REF!</v>
      </c>
      <c r="E39" s="13"/>
      <c r="F39" s="13"/>
      <c r="G39" s="13"/>
    </row>
    <row r="40" spans="1:11" ht="45" x14ac:dyDescent="0.25">
      <c r="A40" s="1" t="s">
        <v>0</v>
      </c>
      <c r="B40" s="1" t="s">
        <v>1</v>
      </c>
      <c r="C40" s="1" t="s">
        <v>2</v>
      </c>
      <c r="D40" s="1" t="s">
        <v>3</v>
      </c>
      <c r="E40" s="1" t="s">
        <v>4</v>
      </c>
      <c r="F40" s="1" t="s">
        <v>5</v>
      </c>
      <c r="G40" s="1" t="s">
        <v>6</v>
      </c>
      <c r="H40" s="3" t="s">
        <v>9</v>
      </c>
      <c r="I40" s="1" t="s">
        <v>8</v>
      </c>
      <c r="J40" s="3" t="s">
        <v>198</v>
      </c>
      <c r="K40" s="1" t="s">
        <v>7</v>
      </c>
    </row>
    <row r="41" spans="1:11" x14ac:dyDescent="0.25">
      <c r="A41" s="16" t="s">
        <v>85</v>
      </c>
      <c r="B41" s="16" t="s">
        <v>29</v>
      </c>
      <c r="C41" s="16" t="s">
        <v>159</v>
      </c>
      <c r="D41" s="16" t="s">
        <v>87</v>
      </c>
      <c r="E41" s="12" t="e">
        <f>'$71 MM'!#REF!</f>
        <v>#REF!</v>
      </c>
      <c r="F41" s="12" t="e">
        <f>'$71 MM'!#REF!</f>
        <v>#REF!</v>
      </c>
      <c r="G41" s="12" t="e">
        <f>'$71 MM'!#REF!</f>
        <v>#REF!</v>
      </c>
      <c r="H41" s="17">
        <v>40687</v>
      </c>
      <c r="I41" s="16"/>
      <c r="J41" s="16"/>
      <c r="K41" s="16"/>
    </row>
    <row r="42" spans="1:11" x14ac:dyDescent="0.25">
      <c r="A42" s="16" t="s">
        <v>85</v>
      </c>
      <c r="B42" s="16" t="s">
        <v>30</v>
      </c>
      <c r="C42" s="16" t="s">
        <v>152</v>
      </c>
      <c r="D42" s="16" t="s">
        <v>87</v>
      </c>
      <c r="E42" s="12" t="e">
        <f>'$71 MM'!#REF!</f>
        <v>#REF!</v>
      </c>
      <c r="F42" s="12" t="e">
        <f>'$71 MM'!#REF!</f>
        <v>#REF!</v>
      </c>
      <c r="G42" s="12" t="e">
        <f>'$71 MM'!#REF!</f>
        <v>#REF!</v>
      </c>
      <c r="H42" s="17">
        <v>40764</v>
      </c>
      <c r="I42" s="16" t="s">
        <v>187</v>
      </c>
      <c r="J42" s="16"/>
      <c r="K42" s="16"/>
    </row>
    <row r="43" spans="1:11" x14ac:dyDescent="0.25">
      <c r="A43" s="16" t="s">
        <v>85</v>
      </c>
      <c r="B43" s="16" t="s">
        <v>31</v>
      </c>
      <c r="C43" s="16" t="s">
        <v>149</v>
      </c>
      <c r="D43" s="16" t="s">
        <v>87</v>
      </c>
      <c r="E43" s="12" t="e">
        <f>'$71 MM'!#REF!</f>
        <v>#REF!</v>
      </c>
      <c r="F43" s="12" t="e">
        <f>'$71 MM'!#REF!</f>
        <v>#REF!</v>
      </c>
      <c r="G43" s="12" t="e">
        <f>'$71 MM'!#REF!</f>
        <v>#REF!</v>
      </c>
      <c r="H43" s="17">
        <v>41750</v>
      </c>
      <c r="I43" s="16" t="s">
        <v>187</v>
      </c>
      <c r="J43" s="16"/>
      <c r="K43" s="16"/>
    </row>
    <row r="44" spans="1:11" x14ac:dyDescent="0.25">
      <c r="A44" s="16" t="s">
        <v>85</v>
      </c>
      <c r="B44" s="16" t="s">
        <v>32</v>
      </c>
      <c r="C44" s="16" t="s">
        <v>158</v>
      </c>
      <c r="D44" s="16" t="s">
        <v>87</v>
      </c>
      <c r="E44" s="12" t="e">
        <f>'$71 MM'!#REF!</f>
        <v>#REF!</v>
      </c>
      <c r="F44" s="12" t="e">
        <f>'$71 MM'!#REF!</f>
        <v>#REF!</v>
      </c>
      <c r="G44" s="12" t="e">
        <f>'$71 MM'!#REF!</f>
        <v>#REF!</v>
      </c>
      <c r="H44" s="17">
        <v>41799</v>
      </c>
      <c r="I44" s="16"/>
      <c r="J44" s="16"/>
      <c r="K44" s="16"/>
    </row>
    <row r="45" spans="1:11" x14ac:dyDescent="0.25">
      <c r="A45" s="16" t="s">
        <v>85</v>
      </c>
      <c r="B45" s="16" t="s">
        <v>33</v>
      </c>
      <c r="C45" s="16" t="s">
        <v>161</v>
      </c>
      <c r="D45" s="16" t="s">
        <v>87</v>
      </c>
      <c r="E45" s="12" t="e">
        <f>'$71 MM'!#REF!</f>
        <v>#REF!</v>
      </c>
      <c r="F45" s="12" t="e">
        <f>'$71 MM'!#REF!</f>
        <v>#REF!</v>
      </c>
      <c r="G45" s="12" t="e">
        <f>'$71 MM'!#REF!</f>
        <v>#REF!</v>
      </c>
      <c r="H45" s="17">
        <v>41799</v>
      </c>
      <c r="I45" s="16"/>
      <c r="J45" s="16"/>
      <c r="K45" s="16"/>
    </row>
    <row r="46" spans="1:11" x14ac:dyDescent="0.25">
      <c r="A46" s="16" t="s">
        <v>85</v>
      </c>
      <c r="B46" s="16" t="s">
        <v>34</v>
      </c>
      <c r="C46" s="16" t="s">
        <v>155</v>
      </c>
      <c r="D46" s="16" t="s">
        <v>87</v>
      </c>
      <c r="E46" s="12" t="e">
        <f>'$71 MM'!#REF!</f>
        <v>#REF!</v>
      </c>
      <c r="F46" s="12" t="e">
        <f>'$71 MM'!#REF!</f>
        <v>#REF!</v>
      </c>
      <c r="G46" s="12" t="e">
        <f>'$71 MM'!#REF!</f>
        <v>#REF!</v>
      </c>
      <c r="H46" s="17">
        <v>42047</v>
      </c>
      <c r="I46" s="16" t="s">
        <v>187</v>
      </c>
      <c r="J46" s="16"/>
      <c r="K46" s="16"/>
    </row>
    <row r="47" spans="1:11" x14ac:dyDescent="0.25">
      <c r="A47" s="16" t="s">
        <v>85</v>
      </c>
      <c r="B47" s="16" t="s">
        <v>35</v>
      </c>
      <c r="C47" s="16" t="s">
        <v>156</v>
      </c>
      <c r="D47" s="16" t="s">
        <v>87</v>
      </c>
      <c r="E47" s="12" t="e">
        <f>'$71 MM'!#REF!</f>
        <v>#REF!</v>
      </c>
      <c r="F47" s="12" t="e">
        <f>'$71 MM'!#REF!</f>
        <v>#REF!</v>
      </c>
      <c r="G47" s="12" t="e">
        <f>'$71 MM'!#REF!</f>
        <v>#REF!</v>
      </c>
      <c r="H47" s="17">
        <v>42090</v>
      </c>
      <c r="I47" s="16" t="s">
        <v>187</v>
      </c>
      <c r="J47" s="16"/>
      <c r="K47" s="16"/>
    </row>
    <row r="48" spans="1:11" x14ac:dyDescent="0.25">
      <c r="A48" s="16" t="s">
        <v>85</v>
      </c>
      <c r="B48" s="16" t="s">
        <v>36</v>
      </c>
      <c r="C48" s="16" t="s">
        <v>157</v>
      </c>
      <c r="D48" s="16" t="s">
        <v>87</v>
      </c>
      <c r="E48" s="12" t="e">
        <f>'$71 MM'!#REF!</f>
        <v>#REF!</v>
      </c>
      <c r="F48" s="12" t="e">
        <f>'$71 MM'!#REF!</f>
        <v>#REF!</v>
      </c>
      <c r="G48" s="12" t="e">
        <f>'$71 MM'!#REF!</f>
        <v>#REF!</v>
      </c>
      <c r="H48" s="17">
        <v>42129</v>
      </c>
      <c r="I48" s="16" t="s">
        <v>187</v>
      </c>
      <c r="J48" s="16"/>
      <c r="K48" s="16"/>
    </row>
    <row r="49" spans="1:11" x14ac:dyDescent="0.25">
      <c r="A49" s="16" t="s">
        <v>85</v>
      </c>
      <c r="B49" s="16" t="s">
        <v>37</v>
      </c>
      <c r="C49" s="16" t="s">
        <v>150</v>
      </c>
      <c r="D49" s="16" t="s">
        <v>87</v>
      </c>
      <c r="E49" s="12">
        <f>'$71 MM'!D4</f>
        <v>6883200</v>
      </c>
      <c r="F49" s="12" t="e">
        <f>'$71 MM'!#REF!</f>
        <v>#REF!</v>
      </c>
      <c r="G49" s="12" t="e">
        <f>'$71 MM'!#REF!</f>
        <v>#REF!</v>
      </c>
      <c r="H49" s="17">
        <v>42417</v>
      </c>
      <c r="I49" s="16" t="s">
        <v>187</v>
      </c>
      <c r="J49" s="16"/>
      <c r="K49" s="16"/>
    </row>
    <row r="50" spans="1:11" x14ac:dyDescent="0.25">
      <c r="A50" s="16" t="s">
        <v>85</v>
      </c>
      <c r="B50" s="16" t="s">
        <v>38</v>
      </c>
      <c r="C50" s="16" t="s">
        <v>151</v>
      </c>
      <c r="D50" s="16" t="s">
        <v>87</v>
      </c>
      <c r="E50" s="12" t="e">
        <f>'$71 MM'!#REF!</f>
        <v>#REF!</v>
      </c>
      <c r="F50" s="12" t="e">
        <f>'$71 MM'!#REF!</f>
        <v>#REF!</v>
      </c>
      <c r="G50" s="12" t="e">
        <f>'$71 MM'!#REF!</f>
        <v>#REF!</v>
      </c>
      <c r="H50" s="17">
        <v>42417</v>
      </c>
      <c r="I50" s="16" t="s">
        <v>187</v>
      </c>
      <c r="J50" s="16"/>
      <c r="K50" s="16"/>
    </row>
    <row r="51" spans="1:11" x14ac:dyDescent="0.25">
      <c r="A51" s="16" t="s">
        <v>85</v>
      </c>
      <c r="B51" s="16" t="s">
        <v>39</v>
      </c>
      <c r="C51" s="16" t="s">
        <v>153</v>
      </c>
      <c r="D51" s="16" t="s">
        <v>87</v>
      </c>
      <c r="E51" s="12" t="e">
        <f>'$71 MM'!#REF!</f>
        <v>#REF!</v>
      </c>
      <c r="F51" s="12" t="e">
        <f>'$71 MM'!#REF!</f>
        <v>#REF!</v>
      </c>
      <c r="G51" s="12" t="e">
        <f>'$71 MM'!#REF!</f>
        <v>#REF!</v>
      </c>
      <c r="H51" s="17">
        <v>42570</v>
      </c>
      <c r="I51" s="16"/>
      <c r="J51" s="16"/>
      <c r="K51" s="16"/>
    </row>
    <row r="52" spans="1:11" x14ac:dyDescent="0.25">
      <c r="A52" s="16" t="s">
        <v>85</v>
      </c>
      <c r="B52" s="16" t="s">
        <v>40</v>
      </c>
      <c r="C52" s="16" t="s">
        <v>160</v>
      </c>
      <c r="D52" s="16" t="s">
        <v>87</v>
      </c>
      <c r="E52" s="12">
        <f>'$71 MM'!D16</f>
        <v>2760000</v>
      </c>
      <c r="F52" s="12" t="e">
        <f>'$71 MM'!#REF!</f>
        <v>#REF!</v>
      </c>
      <c r="G52" s="12" t="e">
        <f>'$71 MM'!#REF!</f>
        <v>#REF!</v>
      </c>
      <c r="H52" s="17">
        <v>42748</v>
      </c>
      <c r="I52" s="16" t="s">
        <v>187</v>
      </c>
      <c r="J52" s="16"/>
      <c r="K52" s="16"/>
    </row>
    <row r="53" spans="1:11" x14ac:dyDescent="0.25">
      <c r="A53" s="16" t="s">
        <v>85</v>
      </c>
      <c r="B53" s="16" t="s">
        <v>41</v>
      </c>
      <c r="C53" s="16" t="s">
        <v>154</v>
      </c>
      <c r="D53" s="16" t="s">
        <v>87</v>
      </c>
      <c r="E53" s="12">
        <f>'$71 MM'!D29</f>
        <v>575000</v>
      </c>
      <c r="F53" s="12" t="e">
        <f>'$71 MM'!#REF!</f>
        <v>#REF!</v>
      </c>
      <c r="G53" s="12" t="e">
        <f>'$71 MM'!#REF!</f>
        <v>#REF!</v>
      </c>
      <c r="H53" s="17">
        <v>42758</v>
      </c>
      <c r="I53" s="16" t="s">
        <v>187</v>
      </c>
      <c r="J53" s="16"/>
      <c r="K53" s="16"/>
    </row>
    <row r="54" spans="1:11" x14ac:dyDescent="0.25">
      <c r="A54" s="16" t="s">
        <v>85</v>
      </c>
      <c r="B54" s="16" t="s">
        <v>228</v>
      </c>
      <c r="C54" s="16" t="s">
        <v>230</v>
      </c>
      <c r="D54" s="16" t="s">
        <v>87</v>
      </c>
      <c r="E54" s="12" t="e">
        <f>'$71 MM'!#REF!</f>
        <v>#REF!</v>
      </c>
      <c r="F54" s="12" t="e">
        <f>'$71 MM'!#REF!</f>
        <v>#REF!</v>
      </c>
      <c r="G54" s="12" t="e">
        <f>'$71 MM'!#REF!</f>
        <v>#REF!</v>
      </c>
      <c r="H54" s="17">
        <v>43739</v>
      </c>
      <c r="I54" s="16" t="s">
        <v>187</v>
      </c>
      <c r="J54" s="16"/>
      <c r="K54" s="16"/>
    </row>
    <row r="55" spans="1:11" x14ac:dyDescent="0.25">
      <c r="E55" s="13"/>
      <c r="F55" s="13"/>
      <c r="G55" s="13"/>
    </row>
    <row r="56" spans="1:11" ht="18.75" x14ac:dyDescent="0.3">
      <c r="A56" s="7"/>
      <c r="B56" s="8" t="s">
        <v>176</v>
      </c>
      <c r="C56" s="8" t="s">
        <v>177</v>
      </c>
      <c r="D56" s="8" t="s">
        <v>178</v>
      </c>
      <c r="E56" s="13"/>
      <c r="F56" s="13"/>
      <c r="G56" s="13"/>
    </row>
    <row r="57" spans="1:11" ht="19.5" thickBot="1" x14ac:dyDescent="0.35">
      <c r="A57" s="9" t="s">
        <v>171</v>
      </c>
      <c r="B57" s="10">
        <f>SUM(E59:E66)</f>
        <v>4884900</v>
      </c>
      <c r="C57" s="10">
        <f>SUM(F59:F66)</f>
        <v>4546777.9399999995</v>
      </c>
      <c r="D57" s="10">
        <f>SUM(G59:G66)</f>
        <v>4412200</v>
      </c>
      <c r="E57" s="13"/>
      <c r="F57" s="13"/>
      <c r="G57" s="13"/>
    </row>
    <row r="58" spans="1:11" ht="45" x14ac:dyDescent="0.25">
      <c r="A58" s="1" t="s">
        <v>0</v>
      </c>
      <c r="B58" s="1" t="s">
        <v>1</v>
      </c>
      <c r="C58" s="1" t="s">
        <v>2</v>
      </c>
      <c r="D58" s="1" t="s">
        <v>3</v>
      </c>
      <c r="E58" s="1" t="s">
        <v>4</v>
      </c>
      <c r="F58" s="1" t="s">
        <v>5</v>
      </c>
      <c r="G58" s="1" t="s">
        <v>6</v>
      </c>
      <c r="H58" s="3" t="s">
        <v>9</v>
      </c>
      <c r="I58" s="1" t="s">
        <v>8</v>
      </c>
      <c r="J58" s="3" t="s">
        <v>198</v>
      </c>
      <c r="K58" s="1" t="s">
        <v>7</v>
      </c>
    </row>
    <row r="59" spans="1:11" x14ac:dyDescent="0.25">
      <c r="A59" s="16" t="s">
        <v>85</v>
      </c>
      <c r="B59" s="16" t="s">
        <v>42</v>
      </c>
      <c r="C59" s="16" t="s">
        <v>123</v>
      </c>
      <c r="D59" s="16" t="s">
        <v>87</v>
      </c>
      <c r="E59" s="12">
        <f>'CB47'!E3</f>
        <v>1850000</v>
      </c>
      <c r="F59" s="12">
        <f>'CB47'!I3</f>
        <v>1775000</v>
      </c>
      <c r="G59" s="12">
        <f>'CB47'!D3</f>
        <v>1850000</v>
      </c>
      <c r="H59" s="17">
        <v>40365</v>
      </c>
      <c r="I59" s="16"/>
      <c r="J59" s="16"/>
      <c r="K59" s="16"/>
    </row>
    <row r="60" spans="1:11" x14ac:dyDescent="0.25">
      <c r="A60" s="16" t="s">
        <v>85</v>
      </c>
      <c r="B60" s="16" t="s">
        <v>43</v>
      </c>
      <c r="C60" s="16" t="s">
        <v>124</v>
      </c>
      <c r="D60" s="16" t="s">
        <v>87</v>
      </c>
      <c r="E60" s="12">
        <f>'CB47'!E4</f>
        <v>1850000</v>
      </c>
      <c r="F60" s="12">
        <f>'CB47'!I4</f>
        <v>1756500</v>
      </c>
      <c r="G60" s="12">
        <f>'CB47'!D4</f>
        <v>1850000</v>
      </c>
      <c r="H60" s="17">
        <v>42116</v>
      </c>
      <c r="I60" s="16" t="s">
        <v>189</v>
      </c>
      <c r="J60" s="16"/>
      <c r="K60" s="16"/>
    </row>
    <row r="61" spans="1:11" x14ac:dyDescent="0.25">
      <c r="A61" s="16" t="s">
        <v>85</v>
      </c>
      <c r="B61" s="16" t="s">
        <v>44</v>
      </c>
      <c r="C61" s="16" t="s">
        <v>129</v>
      </c>
      <c r="D61" s="16" t="s">
        <v>87</v>
      </c>
      <c r="E61" s="12">
        <f>'CB47'!E5</f>
        <v>308000</v>
      </c>
      <c r="F61" s="12">
        <f>'CB47'!I5</f>
        <v>308000</v>
      </c>
      <c r="G61" s="12">
        <f>'CB47'!D5</f>
        <v>308000</v>
      </c>
      <c r="H61" s="17">
        <v>42662</v>
      </c>
      <c r="I61" s="16" t="s">
        <v>190</v>
      </c>
      <c r="J61" s="16"/>
      <c r="K61" s="16" t="s">
        <v>130</v>
      </c>
    </row>
    <row r="62" spans="1:11" x14ac:dyDescent="0.25">
      <c r="A62" s="16" t="s">
        <v>85</v>
      </c>
      <c r="B62" s="16" t="s">
        <v>45</v>
      </c>
      <c r="C62" s="16" t="s">
        <v>131</v>
      </c>
      <c r="D62" s="16" t="s">
        <v>87</v>
      </c>
      <c r="E62" s="12">
        <f>'CB47'!E6</f>
        <v>244200</v>
      </c>
      <c r="F62" s="12">
        <f>'CB47'!I6</f>
        <v>244200</v>
      </c>
      <c r="G62" s="12">
        <f>'CB47'!D6</f>
        <v>244200</v>
      </c>
      <c r="H62" s="17">
        <v>42797</v>
      </c>
      <c r="I62" s="16" t="s">
        <v>188</v>
      </c>
      <c r="J62" s="16"/>
      <c r="K62" s="16"/>
    </row>
    <row r="63" spans="1:11" x14ac:dyDescent="0.25">
      <c r="A63" s="16" t="s">
        <v>85</v>
      </c>
      <c r="B63" s="16" t="s">
        <v>82</v>
      </c>
      <c r="C63" s="16" t="s">
        <v>125</v>
      </c>
      <c r="D63" s="16" t="s">
        <v>87</v>
      </c>
      <c r="E63" s="12">
        <f>'CB47'!E7</f>
        <v>160000</v>
      </c>
      <c r="F63" s="12">
        <f>'CB47'!I7</f>
        <v>159981.31</v>
      </c>
      <c r="G63" s="12">
        <f>'CB47'!D7</f>
        <v>160000</v>
      </c>
      <c r="H63" s="17">
        <v>43522</v>
      </c>
      <c r="I63" s="16" t="s">
        <v>192</v>
      </c>
      <c r="J63" s="16"/>
      <c r="K63" s="16" t="s">
        <v>126</v>
      </c>
    </row>
    <row r="64" spans="1:11" x14ac:dyDescent="0.25">
      <c r="A64" s="16" t="s">
        <v>85</v>
      </c>
      <c r="B64" s="16" t="s">
        <v>83</v>
      </c>
      <c r="C64" s="16" t="s">
        <v>127</v>
      </c>
      <c r="D64" s="16" t="s">
        <v>87</v>
      </c>
      <c r="E64" s="12">
        <f>'CB47'!E8</f>
        <v>142000</v>
      </c>
      <c r="F64" s="12">
        <f>'CB47'!I8</f>
        <v>142000</v>
      </c>
      <c r="G64" s="12">
        <f>'CB47'!D8</f>
        <v>0</v>
      </c>
      <c r="H64" s="17">
        <v>43522</v>
      </c>
      <c r="I64" s="16" t="s">
        <v>190</v>
      </c>
      <c r="J64" s="16"/>
      <c r="K64" s="16" t="s">
        <v>128</v>
      </c>
    </row>
    <row r="65" spans="1:11" x14ac:dyDescent="0.25">
      <c r="A65" s="16" t="s">
        <v>85</v>
      </c>
      <c r="B65" s="16" t="s">
        <v>84</v>
      </c>
      <c r="C65" s="16" t="s">
        <v>132</v>
      </c>
      <c r="D65" s="16" t="s">
        <v>87</v>
      </c>
      <c r="E65" s="12">
        <f>'CB47'!E9</f>
        <v>183000</v>
      </c>
      <c r="F65" s="12">
        <f>'CB47'!I9</f>
        <v>161096.63</v>
      </c>
      <c r="G65" s="12">
        <f>'CB47'!D9</f>
        <v>0</v>
      </c>
      <c r="H65" s="17">
        <v>43528</v>
      </c>
      <c r="I65" s="16" t="s">
        <v>191</v>
      </c>
      <c r="J65" s="16"/>
      <c r="K65" s="16" t="s">
        <v>133</v>
      </c>
    </row>
    <row r="66" spans="1:11" x14ac:dyDescent="0.25">
      <c r="A66" s="16" t="s">
        <v>85</v>
      </c>
      <c r="B66" s="16" t="s">
        <v>211</v>
      </c>
      <c r="C66" s="16" t="s">
        <v>212</v>
      </c>
      <c r="D66" s="16" t="s">
        <v>87</v>
      </c>
      <c r="E66" s="12">
        <f>'CB47'!E14</f>
        <v>147700</v>
      </c>
      <c r="F66" s="12">
        <f>'CB47'!I14</f>
        <v>0</v>
      </c>
      <c r="G66" s="12">
        <f>'CB47'!D14</f>
        <v>0</v>
      </c>
      <c r="H66" s="17">
        <v>43528</v>
      </c>
      <c r="I66" s="16" t="s">
        <v>191</v>
      </c>
      <c r="J66" s="16"/>
      <c r="K66" s="16" t="s">
        <v>133</v>
      </c>
    </row>
    <row r="67" spans="1:11" x14ac:dyDescent="0.25">
      <c r="E67" s="13"/>
      <c r="F67" s="13"/>
      <c r="G67" s="13"/>
      <c r="H67" s="4"/>
    </row>
    <row r="68" spans="1:11" ht="18.75" x14ac:dyDescent="0.3">
      <c r="A68" s="20"/>
      <c r="B68" s="21" t="s">
        <v>176</v>
      </c>
      <c r="C68" s="21" t="s">
        <v>177</v>
      </c>
      <c r="D68" s="21" t="s">
        <v>178</v>
      </c>
      <c r="E68" s="13"/>
      <c r="F68" s="13"/>
      <c r="G68" s="13"/>
    </row>
    <row r="69" spans="1:11" ht="19.5" thickBot="1" x14ac:dyDescent="0.35">
      <c r="A69" s="9" t="s">
        <v>172</v>
      </c>
      <c r="B69" s="10" t="e">
        <f>SUM(E71)</f>
        <v>#REF!</v>
      </c>
      <c r="C69" s="10" t="e">
        <f>SUM(F71)</f>
        <v>#REF!</v>
      </c>
      <c r="D69" s="10" t="e">
        <f>SUM(G71)</f>
        <v>#REF!</v>
      </c>
      <c r="E69" s="13"/>
      <c r="F69" s="13"/>
      <c r="G69" s="13"/>
    </row>
    <row r="70" spans="1:11" ht="45" x14ac:dyDescent="0.25">
      <c r="A70" s="1" t="s">
        <v>0</v>
      </c>
      <c r="B70" s="1" t="s">
        <v>1</v>
      </c>
      <c r="C70" s="1" t="s">
        <v>2</v>
      </c>
      <c r="D70" s="1" t="s">
        <v>3</v>
      </c>
      <c r="E70" s="1" t="s">
        <v>4</v>
      </c>
      <c r="F70" s="1" t="s">
        <v>5</v>
      </c>
      <c r="G70" s="1" t="s">
        <v>6</v>
      </c>
      <c r="H70" s="3" t="s">
        <v>9</v>
      </c>
      <c r="I70" s="1" t="s">
        <v>8</v>
      </c>
      <c r="J70" s="3" t="s">
        <v>198</v>
      </c>
      <c r="K70" s="1" t="s">
        <v>7</v>
      </c>
    </row>
    <row r="71" spans="1:11" x14ac:dyDescent="0.25">
      <c r="A71" s="16" t="s">
        <v>85</v>
      </c>
      <c r="B71" s="16" t="s">
        <v>47</v>
      </c>
      <c r="C71" s="16" t="s">
        <v>135</v>
      </c>
      <c r="D71" s="16" t="s">
        <v>87</v>
      </c>
      <c r="E71" s="12" t="e">
        <f>#REF!</f>
        <v>#REF!</v>
      </c>
      <c r="F71" s="12" t="e">
        <f>#REF!</f>
        <v>#REF!</v>
      </c>
      <c r="G71" s="19" t="e">
        <f>#REF!</f>
        <v>#REF!</v>
      </c>
      <c r="H71" s="16"/>
      <c r="I71" s="16" t="s">
        <v>193</v>
      </c>
      <c r="J71" s="16" t="s">
        <v>217</v>
      </c>
      <c r="K71" s="16"/>
    </row>
    <row r="72" spans="1:11" x14ac:dyDescent="0.25">
      <c r="E72" s="13"/>
      <c r="F72" s="13"/>
      <c r="G72" s="13"/>
    </row>
    <row r="73" spans="1:11" ht="18.75" x14ac:dyDescent="0.3">
      <c r="A73" s="20"/>
      <c r="B73" s="21" t="s">
        <v>176</v>
      </c>
      <c r="C73" s="21" t="s">
        <v>177</v>
      </c>
      <c r="D73" s="21" t="s">
        <v>178</v>
      </c>
      <c r="E73" s="13"/>
      <c r="F73" s="13"/>
      <c r="G73" s="13"/>
    </row>
    <row r="74" spans="1:11" ht="19.5" thickBot="1" x14ac:dyDescent="0.35">
      <c r="A74" s="9" t="s">
        <v>173</v>
      </c>
      <c r="B74" s="10" t="e">
        <f>SUM(E76:E80)</f>
        <v>#REF!</v>
      </c>
      <c r="C74" s="10" t="e">
        <f>SUM(F76:F80)</f>
        <v>#REF!</v>
      </c>
      <c r="D74" s="11" t="e">
        <f>SUM(G76:G80)</f>
        <v>#REF!</v>
      </c>
      <c r="E74" s="13"/>
      <c r="F74" s="13"/>
      <c r="G74" s="13"/>
    </row>
    <row r="75" spans="1:11" ht="45" x14ac:dyDescent="0.25">
      <c r="A75" s="1" t="s">
        <v>0</v>
      </c>
      <c r="B75" s="1" t="s">
        <v>1</v>
      </c>
      <c r="C75" s="1" t="s">
        <v>2</v>
      </c>
      <c r="D75" s="1" t="s">
        <v>3</v>
      </c>
      <c r="E75" s="1" t="s">
        <v>4</v>
      </c>
      <c r="F75" s="1" t="s">
        <v>5</v>
      </c>
      <c r="G75" s="1" t="s">
        <v>6</v>
      </c>
      <c r="H75" s="3" t="s">
        <v>9</v>
      </c>
      <c r="I75" s="1" t="s">
        <v>8</v>
      </c>
      <c r="J75" s="3" t="s">
        <v>198</v>
      </c>
      <c r="K75" s="1" t="s">
        <v>7</v>
      </c>
    </row>
    <row r="76" spans="1:11" x14ac:dyDescent="0.25">
      <c r="A76" s="16" t="s">
        <v>85</v>
      </c>
      <c r="B76" s="16" t="s">
        <v>48</v>
      </c>
      <c r="C76" s="16" t="s">
        <v>165</v>
      </c>
      <c r="D76" s="16" t="s">
        <v>87</v>
      </c>
      <c r="E76" s="12" t="e">
        <f>#REF!</f>
        <v>#REF!</v>
      </c>
      <c r="F76" s="12" t="e">
        <f>#REF!</f>
        <v>#REF!</v>
      </c>
      <c r="G76" s="12" t="e">
        <f>#REF!</f>
        <v>#REF!</v>
      </c>
      <c r="H76" s="17">
        <v>36708</v>
      </c>
      <c r="I76" s="16"/>
      <c r="J76" s="16"/>
      <c r="K76" s="16"/>
    </row>
    <row r="77" spans="1:11" x14ac:dyDescent="0.25">
      <c r="A77" s="16" t="s">
        <v>85</v>
      </c>
      <c r="B77" s="16" t="s">
        <v>49</v>
      </c>
      <c r="C77" s="16" t="s">
        <v>162</v>
      </c>
      <c r="D77" s="16" t="s">
        <v>87</v>
      </c>
      <c r="E77" s="12" t="e">
        <f>#REF!</f>
        <v>#REF!</v>
      </c>
      <c r="F77" s="12" t="e">
        <f>#REF!</f>
        <v>#REF!</v>
      </c>
      <c r="G77" s="12" t="e">
        <f>#REF!</f>
        <v>#REF!</v>
      </c>
      <c r="H77" s="16"/>
      <c r="I77" s="16" t="s">
        <v>194</v>
      </c>
      <c r="J77" s="16"/>
      <c r="K77" s="16"/>
    </row>
    <row r="78" spans="1:11" x14ac:dyDescent="0.25">
      <c r="A78" s="16" t="s">
        <v>85</v>
      </c>
      <c r="B78" s="16" t="s">
        <v>50</v>
      </c>
      <c r="C78" s="16" t="s">
        <v>164</v>
      </c>
      <c r="D78" s="16" t="s">
        <v>87</v>
      </c>
      <c r="E78" s="12" t="e">
        <f>#REF!</f>
        <v>#REF!</v>
      </c>
      <c r="F78" s="12" t="e">
        <f>#REF!</f>
        <v>#REF!</v>
      </c>
      <c r="G78" s="12" t="e">
        <f>#REF!</f>
        <v>#REF!</v>
      </c>
      <c r="H78" s="17">
        <v>39988</v>
      </c>
      <c r="I78" s="16"/>
      <c r="J78" s="16"/>
      <c r="K78" s="16"/>
    </row>
    <row r="79" spans="1:11" x14ac:dyDescent="0.25">
      <c r="A79" s="16" t="s">
        <v>85</v>
      </c>
      <c r="B79" s="16" t="s">
        <v>51</v>
      </c>
      <c r="C79" s="16" t="s">
        <v>163</v>
      </c>
      <c r="D79" s="16" t="s">
        <v>87</v>
      </c>
      <c r="E79" s="12" t="e">
        <f>#REF!</f>
        <v>#REF!</v>
      </c>
      <c r="F79" s="12" t="e">
        <f>#REF!</f>
        <v>#REF!</v>
      </c>
      <c r="G79" s="12" t="e">
        <f>#REF!</f>
        <v>#REF!</v>
      </c>
      <c r="H79" s="17">
        <v>39988</v>
      </c>
      <c r="I79" s="16" t="s">
        <v>194</v>
      </c>
      <c r="J79" s="16"/>
      <c r="K79" s="16"/>
    </row>
    <row r="80" spans="1:11" x14ac:dyDescent="0.25">
      <c r="A80" s="16" t="s">
        <v>85</v>
      </c>
      <c r="B80" s="16" t="s">
        <v>52</v>
      </c>
      <c r="C80" s="16" t="s">
        <v>167</v>
      </c>
      <c r="D80" s="16" t="s">
        <v>87</v>
      </c>
      <c r="E80" s="12" t="e">
        <f>#REF!</f>
        <v>#REF!</v>
      </c>
      <c r="F80" s="12" t="e">
        <f>#REF!</f>
        <v>#REF!</v>
      </c>
      <c r="G80" s="12" t="e">
        <f>#REF!</f>
        <v>#REF!</v>
      </c>
      <c r="H80" s="16"/>
      <c r="I80" s="16"/>
      <c r="J80" s="16"/>
      <c r="K80" s="16"/>
    </row>
    <row r="81" spans="1:11" x14ac:dyDescent="0.25">
      <c r="E81" s="13"/>
      <c r="F81" s="13"/>
      <c r="G81" s="13"/>
    </row>
    <row r="82" spans="1:11" ht="18.75" x14ac:dyDescent="0.3">
      <c r="A82" s="20"/>
      <c r="B82" s="21" t="s">
        <v>176</v>
      </c>
      <c r="C82" s="21" t="s">
        <v>177</v>
      </c>
      <c r="D82" s="21" t="s">
        <v>178</v>
      </c>
      <c r="E82" s="13"/>
      <c r="F82" s="13"/>
      <c r="G82" s="13"/>
    </row>
    <row r="83" spans="1:11" ht="19.5" thickBot="1" x14ac:dyDescent="0.35">
      <c r="A83" s="9" t="s">
        <v>174</v>
      </c>
      <c r="B83" s="10" t="e">
        <f>SUM(E85:E90)</f>
        <v>#REF!</v>
      </c>
      <c r="C83" s="10" t="e">
        <f>SUM(F85:F90)</f>
        <v>#REF!</v>
      </c>
      <c r="D83" s="11" t="e">
        <f>SUM(G85:G90)</f>
        <v>#REF!</v>
      </c>
      <c r="E83" s="13"/>
      <c r="F83" s="13"/>
      <c r="G83" s="13"/>
    </row>
    <row r="84" spans="1:11" ht="45" x14ac:dyDescent="0.25">
      <c r="A84" s="1" t="s">
        <v>0</v>
      </c>
      <c r="B84" s="1" t="s">
        <v>1</v>
      </c>
      <c r="C84" s="1" t="s">
        <v>2</v>
      </c>
      <c r="D84" s="1" t="s">
        <v>3</v>
      </c>
      <c r="E84" s="1" t="s">
        <v>4</v>
      </c>
      <c r="F84" s="1" t="s">
        <v>5</v>
      </c>
      <c r="G84" s="1" t="s">
        <v>6</v>
      </c>
      <c r="H84" s="3" t="s">
        <v>9</v>
      </c>
      <c r="I84" s="1" t="s">
        <v>8</v>
      </c>
      <c r="J84" s="3" t="s">
        <v>198</v>
      </c>
      <c r="K84" s="1" t="s">
        <v>7</v>
      </c>
    </row>
    <row r="85" spans="1:11" x14ac:dyDescent="0.25">
      <c r="A85" s="16" t="s">
        <v>85</v>
      </c>
      <c r="B85" s="16" t="s">
        <v>53</v>
      </c>
      <c r="C85" s="16" t="s">
        <v>86</v>
      </c>
      <c r="D85" s="16" t="s">
        <v>87</v>
      </c>
      <c r="E85" s="12" t="e">
        <f>#REF!</f>
        <v>#REF!</v>
      </c>
      <c r="F85" s="12" t="e">
        <f>#REF!</f>
        <v>#REF!</v>
      </c>
      <c r="G85" s="12" t="e">
        <f>#REF!</f>
        <v>#REF!</v>
      </c>
      <c r="H85" s="16"/>
      <c r="I85" s="16"/>
      <c r="J85" s="16" t="s">
        <v>217</v>
      </c>
      <c r="K85" s="16"/>
    </row>
    <row r="86" spans="1:11" x14ac:dyDescent="0.25">
      <c r="A86" s="16" t="s">
        <v>85</v>
      </c>
      <c r="B86" s="16" t="s">
        <v>54</v>
      </c>
      <c r="C86" s="16" t="s">
        <v>166</v>
      </c>
      <c r="D86" s="16" t="s">
        <v>87</v>
      </c>
      <c r="E86" s="12" t="e">
        <f>#REF!</f>
        <v>#REF!</v>
      </c>
      <c r="F86" s="12" t="e">
        <f>#REF!</f>
        <v>#REF!</v>
      </c>
      <c r="G86" s="12" t="e">
        <f>#REF!</f>
        <v>#REF!</v>
      </c>
      <c r="H86" s="17">
        <v>40351</v>
      </c>
      <c r="I86" s="16"/>
      <c r="J86" s="16"/>
      <c r="K86" s="16"/>
    </row>
    <row r="87" spans="1:11" x14ac:dyDescent="0.25">
      <c r="A87" s="16" t="s">
        <v>85</v>
      </c>
      <c r="B87" s="16" t="s">
        <v>55</v>
      </c>
      <c r="C87" s="16" t="s">
        <v>168</v>
      </c>
      <c r="D87" s="16" t="s">
        <v>87</v>
      </c>
      <c r="E87" s="12" t="e">
        <f>#REF!</f>
        <v>#REF!</v>
      </c>
      <c r="F87" s="12" t="e">
        <f>#REF!</f>
        <v>#REF!</v>
      </c>
      <c r="G87" s="12" t="e">
        <f>#REF!</f>
        <v>#REF!</v>
      </c>
      <c r="H87" s="17">
        <v>42948</v>
      </c>
      <c r="I87" s="16"/>
      <c r="J87" s="16"/>
      <c r="K87" s="16"/>
    </row>
    <row r="88" spans="1:11" x14ac:dyDescent="0.25">
      <c r="A88" s="16" t="s">
        <v>85</v>
      </c>
      <c r="B88" s="16" t="s">
        <v>56</v>
      </c>
      <c r="C88" s="16" t="s">
        <v>88</v>
      </c>
      <c r="D88" s="16" t="s">
        <v>87</v>
      </c>
      <c r="E88" s="12" t="e">
        <f>#REF!</f>
        <v>#REF!</v>
      </c>
      <c r="F88" s="12" t="e">
        <f>#REF!</f>
        <v>#REF!</v>
      </c>
      <c r="G88" s="12" t="e">
        <f>#REF!</f>
        <v>#REF!</v>
      </c>
      <c r="H88" s="17">
        <v>43214</v>
      </c>
      <c r="I88" s="16"/>
      <c r="J88" s="16"/>
      <c r="K88" s="16"/>
    </row>
    <row r="89" spans="1:11" x14ac:dyDescent="0.25">
      <c r="A89" s="16" t="s">
        <v>89</v>
      </c>
      <c r="B89" s="16" t="s">
        <v>57</v>
      </c>
      <c r="C89" s="16" t="s">
        <v>90</v>
      </c>
      <c r="D89" s="16" t="s">
        <v>87</v>
      </c>
      <c r="E89" s="12" t="e">
        <f>#REF!</f>
        <v>#REF!</v>
      </c>
      <c r="F89" s="12" t="e">
        <f>#REF!</f>
        <v>#REF!</v>
      </c>
      <c r="G89" s="12" t="e">
        <f>#REF!</f>
        <v>#REF!</v>
      </c>
      <c r="H89" s="17">
        <v>42446</v>
      </c>
      <c r="I89" s="16"/>
      <c r="J89" s="16"/>
      <c r="K89" s="16"/>
    </row>
    <row r="90" spans="1:11" x14ac:dyDescent="0.25">
      <c r="A90" s="16" t="s">
        <v>89</v>
      </c>
      <c r="B90" s="16" t="s">
        <v>231</v>
      </c>
      <c r="C90" s="16" t="s">
        <v>232</v>
      </c>
      <c r="D90" s="16" t="s">
        <v>87</v>
      </c>
      <c r="E90" s="12" t="e">
        <f>#REF!</f>
        <v>#REF!</v>
      </c>
      <c r="F90" s="12" t="e">
        <f>#REF!</f>
        <v>#REF!</v>
      </c>
      <c r="G90" s="12" t="e">
        <f>#REF!</f>
        <v>#REF!</v>
      </c>
      <c r="H90" s="17">
        <v>43739</v>
      </c>
      <c r="I90" s="16"/>
      <c r="J90" s="16"/>
      <c r="K90" s="16"/>
    </row>
    <row r="91" spans="1:11" x14ac:dyDescent="0.25">
      <c r="E91" s="13"/>
      <c r="F91" s="13"/>
      <c r="G91" s="13"/>
      <c r="H91" s="4"/>
    </row>
    <row r="92" spans="1:11" ht="18.75" x14ac:dyDescent="0.3">
      <c r="A92" s="20"/>
      <c r="B92" s="21" t="s">
        <v>176</v>
      </c>
      <c r="C92" s="21" t="s">
        <v>177</v>
      </c>
      <c r="D92" s="21" t="s">
        <v>178</v>
      </c>
      <c r="E92" s="13"/>
      <c r="F92" s="13"/>
      <c r="G92" s="13"/>
    </row>
    <row r="93" spans="1:11" ht="19.5" thickBot="1" x14ac:dyDescent="0.35">
      <c r="A93" s="9" t="s">
        <v>110</v>
      </c>
      <c r="B93" s="10" t="e">
        <f>SUM(E95:E105)</f>
        <v>#REF!</v>
      </c>
      <c r="C93" s="10" t="e">
        <f>SUM(F95:F105)</f>
        <v>#REF!</v>
      </c>
      <c r="D93" s="11" t="e">
        <f>SUM(G95:G105)</f>
        <v>#REF!</v>
      </c>
      <c r="E93" s="13"/>
      <c r="F93" s="13"/>
      <c r="G93" s="13"/>
    </row>
    <row r="94" spans="1:11" ht="45" x14ac:dyDescent="0.25">
      <c r="A94" s="1" t="s">
        <v>0</v>
      </c>
      <c r="B94" s="1" t="s">
        <v>1</v>
      </c>
      <c r="C94" s="1" t="s">
        <v>2</v>
      </c>
      <c r="D94" s="1" t="s">
        <v>3</v>
      </c>
      <c r="E94" s="1" t="s">
        <v>4</v>
      </c>
      <c r="F94" s="1" t="s">
        <v>5</v>
      </c>
      <c r="G94" s="1" t="s">
        <v>6</v>
      </c>
      <c r="H94" s="3" t="s">
        <v>9</v>
      </c>
      <c r="I94" s="1" t="s">
        <v>8</v>
      </c>
      <c r="J94" s="3" t="s">
        <v>198</v>
      </c>
      <c r="K94" s="1" t="s">
        <v>7</v>
      </c>
    </row>
    <row r="95" spans="1:11" x14ac:dyDescent="0.25">
      <c r="A95" s="16" t="s">
        <v>113</v>
      </c>
      <c r="B95" s="16" t="s">
        <v>59</v>
      </c>
      <c r="C95" s="16" t="s">
        <v>114</v>
      </c>
      <c r="D95" s="16" t="s">
        <v>87</v>
      </c>
      <c r="E95" s="12" t="e">
        <f>#REF!</f>
        <v>#REF!</v>
      </c>
      <c r="F95" s="12" t="e">
        <f>#REF!</f>
        <v>#REF!</v>
      </c>
      <c r="G95" s="12" t="e">
        <f>#REF!</f>
        <v>#REF!</v>
      </c>
      <c r="H95" s="17">
        <v>35292</v>
      </c>
      <c r="I95" s="16" t="s">
        <v>195</v>
      </c>
      <c r="J95" s="16"/>
      <c r="K95" s="16"/>
    </row>
    <row r="96" spans="1:11" x14ac:dyDescent="0.25">
      <c r="A96" s="16" t="s">
        <v>89</v>
      </c>
      <c r="B96" s="16" t="s">
        <v>58</v>
      </c>
      <c r="C96" s="16" t="s">
        <v>110</v>
      </c>
      <c r="D96" s="16" t="s">
        <v>87</v>
      </c>
      <c r="E96" s="12" t="e">
        <f>#REF!</f>
        <v>#REF!</v>
      </c>
      <c r="F96" s="12" t="e">
        <f>#REF!</f>
        <v>#REF!</v>
      </c>
      <c r="G96" s="12" t="e">
        <f>#REF!</f>
        <v>#REF!</v>
      </c>
      <c r="H96" s="17">
        <v>39911</v>
      </c>
      <c r="I96" s="16"/>
      <c r="J96" s="16"/>
      <c r="K96" s="16"/>
    </row>
    <row r="97" spans="1:11" x14ac:dyDescent="0.25">
      <c r="A97" s="16" t="s">
        <v>111</v>
      </c>
      <c r="B97" s="16" t="s">
        <v>68</v>
      </c>
      <c r="C97" s="16" t="s">
        <v>112</v>
      </c>
      <c r="D97" s="16" t="s">
        <v>87</v>
      </c>
      <c r="E97" s="12" t="e">
        <f>#REF!</f>
        <v>#REF!</v>
      </c>
      <c r="F97" s="12" t="e">
        <f>#REF!</f>
        <v>#REF!</v>
      </c>
      <c r="G97" s="12" t="e">
        <f>#REF!</f>
        <v>#REF!</v>
      </c>
      <c r="H97" s="17">
        <v>35305</v>
      </c>
      <c r="I97" s="16"/>
      <c r="J97" s="16"/>
      <c r="K97" s="16"/>
    </row>
    <row r="98" spans="1:11" x14ac:dyDescent="0.25">
      <c r="A98" s="16" t="s">
        <v>113</v>
      </c>
      <c r="B98" s="16" t="s">
        <v>63</v>
      </c>
      <c r="C98" s="16" t="s">
        <v>120</v>
      </c>
      <c r="D98" s="16" t="s">
        <v>87</v>
      </c>
      <c r="E98" s="12" t="e">
        <f>#REF!</f>
        <v>#REF!</v>
      </c>
      <c r="F98" s="12" t="e">
        <f>#REF!</f>
        <v>#REF!</v>
      </c>
      <c r="G98" s="12" t="e">
        <f>#REF!</f>
        <v>#REF!</v>
      </c>
      <c r="H98" s="17">
        <v>43214</v>
      </c>
      <c r="I98" s="16" t="s">
        <v>196</v>
      </c>
      <c r="J98" s="16"/>
      <c r="K98" s="16"/>
    </row>
    <row r="99" spans="1:11" x14ac:dyDescent="0.25">
      <c r="A99" s="16" t="s">
        <v>113</v>
      </c>
      <c r="B99" s="16" t="s">
        <v>64</v>
      </c>
      <c r="C99" s="16" t="s">
        <v>117</v>
      </c>
      <c r="D99" s="16" t="s">
        <v>87</v>
      </c>
      <c r="E99" s="12" t="e">
        <f>#REF!</f>
        <v>#REF!</v>
      </c>
      <c r="F99" s="12" t="e">
        <f>#REF!</f>
        <v>#REF!</v>
      </c>
      <c r="G99" s="12" t="e">
        <f>#REF!</f>
        <v>#REF!</v>
      </c>
      <c r="H99" s="17">
        <v>43214</v>
      </c>
      <c r="I99" s="16" t="s">
        <v>196</v>
      </c>
      <c r="J99" s="16"/>
      <c r="K99" s="16"/>
    </row>
    <row r="100" spans="1:11" x14ac:dyDescent="0.25">
      <c r="A100" s="16" t="s">
        <v>113</v>
      </c>
      <c r="B100" s="16" t="s">
        <v>65</v>
      </c>
      <c r="C100" s="16" t="s">
        <v>115</v>
      </c>
      <c r="D100" s="16" t="s">
        <v>87</v>
      </c>
      <c r="E100" s="12" t="e">
        <f>#REF!</f>
        <v>#REF!</v>
      </c>
      <c r="F100" s="12" t="e">
        <f>#REF!</f>
        <v>#REF!</v>
      </c>
      <c r="G100" s="12" t="e">
        <f>#REF!</f>
        <v>#REF!</v>
      </c>
      <c r="H100" s="17">
        <v>43214</v>
      </c>
      <c r="I100" s="16"/>
      <c r="J100" s="16"/>
      <c r="K100" s="16"/>
    </row>
    <row r="101" spans="1:11" x14ac:dyDescent="0.25">
      <c r="A101" s="16" t="s">
        <v>113</v>
      </c>
      <c r="B101" s="16" t="s">
        <v>66</v>
      </c>
      <c r="C101" s="16" t="s">
        <v>116</v>
      </c>
      <c r="D101" s="16" t="s">
        <v>87</v>
      </c>
      <c r="E101" s="12" t="e">
        <f>#REF!</f>
        <v>#REF!</v>
      </c>
      <c r="F101" s="12" t="e">
        <f>#REF!</f>
        <v>#REF!</v>
      </c>
      <c r="G101" s="12" t="e">
        <f>#REF!</f>
        <v>#REF!</v>
      </c>
      <c r="H101" s="17">
        <v>43214</v>
      </c>
      <c r="I101" s="16"/>
      <c r="J101" s="16"/>
      <c r="K101" s="16"/>
    </row>
    <row r="102" spans="1:11" x14ac:dyDescent="0.25">
      <c r="A102" s="16" t="s">
        <v>113</v>
      </c>
      <c r="B102" s="16" t="s">
        <v>67</v>
      </c>
      <c r="C102" s="16" t="s">
        <v>122</v>
      </c>
      <c r="D102" s="16" t="s">
        <v>87</v>
      </c>
      <c r="E102" s="12" t="e">
        <f>#REF!</f>
        <v>#REF!</v>
      </c>
      <c r="F102" s="12" t="e">
        <f>#REF!</f>
        <v>#REF!</v>
      </c>
      <c r="G102" s="12" t="e">
        <f>#REF!</f>
        <v>#REF!</v>
      </c>
      <c r="H102" s="17">
        <v>43214</v>
      </c>
      <c r="I102" s="16"/>
      <c r="J102" s="16"/>
      <c r="K102" s="16"/>
    </row>
    <row r="103" spans="1:11" x14ac:dyDescent="0.25">
      <c r="A103" s="16" t="s">
        <v>113</v>
      </c>
      <c r="B103" s="16" t="s">
        <v>60</v>
      </c>
      <c r="C103" s="16" t="s">
        <v>118</v>
      </c>
      <c r="D103" s="16" t="s">
        <v>87</v>
      </c>
      <c r="E103" s="12" t="e">
        <f>#REF!</f>
        <v>#REF!</v>
      </c>
      <c r="F103" s="12" t="e">
        <f>#REF!</f>
        <v>#REF!</v>
      </c>
      <c r="G103" s="12" t="e">
        <f>#REF!</f>
        <v>#REF!</v>
      </c>
      <c r="H103" s="17">
        <v>43398</v>
      </c>
      <c r="I103" s="16" t="s">
        <v>196</v>
      </c>
      <c r="J103" s="16"/>
      <c r="K103" s="16"/>
    </row>
    <row r="104" spans="1:11" x14ac:dyDescent="0.25">
      <c r="A104" s="16" t="s">
        <v>113</v>
      </c>
      <c r="B104" s="16" t="s">
        <v>61</v>
      </c>
      <c r="C104" s="16" t="s">
        <v>121</v>
      </c>
      <c r="D104" s="16" t="s">
        <v>87</v>
      </c>
      <c r="E104" s="12" t="e">
        <f>#REF!</f>
        <v>#REF!</v>
      </c>
      <c r="F104" s="12" t="e">
        <f>#REF!</f>
        <v>#REF!</v>
      </c>
      <c r="G104" s="12" t="e">
        <f>#REF!</f>
        <v>#REF!</v>
      </c>
      <c r="H104" s="17">
        <v>43398</v>
      </c>
      <c r="I104" s="16" t="s">
        <v>196</v>
      </c>
      <c r="J104" s="16"/>
      <c r="K104" s="16"/>
    </row>
    <row r="105" spans="1:11" x14ac:dyDescent="0.25">
      <c r="A105" s="16" t="s">
        <v>113</v>
      </c>
      <c r="B105" s="16" t="s">
        <v>62</v>
      </c>
      <c r="C105" s="16" t="s">
        <v>119</v>
      </c>
      <c r="D105" s="16" t="s">
        <v>87</v>
      </c>
      <c r="E105" s="12" t="e">
        <f>#REF!</f>
        <v>#REF!</v>
      </c>
      <c r="F105" s="12" t="e">
        <f>#REF!</f>
        <v>#REF!</v>
      </c>
      <c r="G105" s="12" t="e">
        <f>#REF!</f>
        <v>#REF!</v>
      </c>
      <c r="H105" s="17">
        <v>43398</v>
      </c>
      <c r="I105" s="16" t="s">
        <v>196</v>
      </c>
      <c r="J105" s="16"/>
      <c r="K105" s="16"/>
    </row>
    <row r="106" spans="1:11" x14ac:dyDescent="0.25">
      <c r="E106" s="13"/>
      <c r="F106" s="13"/>
      <c r="G106" s="13"/>
      <c r="H106" s="4"/>
    </row>
    <row r="107" spans="1:11" ht="18.75" x14ac:dyDescent="0.3">
      <c r="A107" s="20"/>
      <c r="B107" s="21" t="s">
        <v>176</v>
      </c>
      <c r="C107" s="21" t="s">
        <v>177</v>
      </c>
      <c r="D107" s="21" t="s">
        <v>178</v>
      </c>
      <c r="E107" s="13"/>
      <c r="F107" s="13"/>
      <c r="G107" s="13"/>
    </row>
    <row r="108" spans="1:11" ht="19.5" thickBot="1" x14ac:dyDescent="0.35">
      <c r="A108" s="9" t="s">
        <v>175</v>
      </c>
      <c r="B108" s="10" t="e">
        <f>SUM(E110:E123)</f>
        <v>#REF!</v>
      </c>
      <c r="C108" s="10" t="e">
        <f>SUM(F110:F123)</f>
        <v>#REF!</v>
      </c>
      <c r="D108" s="11" t="e">
        <f>SUM(G110:G123)</f>
        <v>#REF!</v>
      </c>
      <c r="E108" s="13"/>
      <c r="F108" s="13"/>
      <c r="G108" s="13"/>
    </row>
    <row r="109" spans="1:11" ht="45" x14ac:dyDescent="0.25">
      <c r="A109" s="1" t="s">
        <v>0</v>
      </c>
      <c r="B109" s="1" t="s">
        <v>1</v>
      </c>
      <c r="C109" s="1" t="s">
        <v>2</v>
      </c>
      <c r="D109" s="1" t="s">
        <v>3</v>
      </c>
      <c r="E109" s="1" t="s">
        <v>4</v>
      </c>
      <c r="F109" s="1" t="s">
        <v>5</v>
      </c>
      <c r="G109" s="1" t="s">
        <v>6</v>
      </c>
      <c r="H109" s="3" t="s">
        <v>9</v>
      </c>
      <c r="I109" s="1" t="s">
        <v>8</v>
      </c>
      <c r="J109" s="3" t="s">
        <v>198</v>
      </c>
      <c r="K109" s="1" t="s">
        <v>7</v>
      </c>
    </row>
    <row r="110" spans="1:11" x14ac:dyDescent="0.25">
      <c r="A110" s="16" t="s">
        <v>89</v>
      </c>
      <c r="B110" s="16" t="s">
        <v>69</v>
      </c>
      <c r="C110" s="16" t="s">
        <v>134</v>
      </c>
      <c r="D110" s="16" t="s">
        <v>87</v>
      </c>
      <c r="E110" s="12" t="e">
        <f>#REF!</f>
        <v>#REF!</v>
      </c>
      <c r="F110" s="12" t="e">
        <f>#REF!</f>
        <v>#REF!</v>
      </c>
      <c r="G110" s="12" t="e">
        <f>#REF!</f>
        <v>#REF!</v>
      </c>
      <c r="H110" s="16"/>
      <c r="I110" s="16"/>
      <c r="J110" s="16"/>
      <c r="K110" s="16"/>
    </row>
    <row r="111" spans="1:11" x14ac:dyDescent="0.25">
      <c r="A111" s="16" t="s">
        <v>113</v>
      </c>
      <c r="B111" s="16" t="s">
        <v>70</v>
      </c>
      <c r="C111" s="16" t="s">
        <v>143</v>
      </c>
      <c r="D111" s="16" t="s">
        <v>87</v>
      </c>
      <c r="E111" s="12" t="e">
        <f>#REF!</f>
        <v>#REF!</v>
      </c>
      <c r="F111" s="12" t="e">
        <f>#REF!</f>
        <v>#REF!</v>
      </c>
      <c r="G111" s="12" t="e">
        <f>#REF!</f>
        <v>#REF!</v>
      </c>
      <c r="H111" s="17">
        <v>40974</v>
      </c>
      <c r="I111" s="16" t="s">
        <v>195</v>
      </c>
      <c r="J111" s="16"/>
      <c r="K111" s="16"/>
    </row>
    <row r="112" spans="1:11" x14ac:dyDescent="0.25">
      <c r="A112" s="16" t="s">
        <v>113</v>
      </c>
      <c r="B112" s="16" t="s">
        <v>71</v>
      </c>
      <c r="C112" s="16" t="s">
        <v>137</v>
      </c>
      <c r="D112" s="16" t="s">
        <v>87</v>
      </c>
      <c r="E112" s="12" t="e">
        <f>#REF!</f>
        <v>#REF!</v>
      </c>
      <c r="F112" s="12" t="e">
        <f>#REF!</f>
        <v>#REF!</v>
      </c>
      <c r="G112" s="12" t="e">
        <f>#REF!</f>
        <v>#REF!</v>
      </c>
      <c r="H112" s="17">
        <v>42620</v>
      </c>
      <c r="I112" s="16" t="s">
        <v>197</v>
      </c>
      <c r="J112" s="16"/>
      <c r="K112" s="16"/>
    </row>
    <row r="113" spans="1:11" x14ac:dyDescent="0.25">
      <c r="A113" s="16" t="s">
        <v>113</v>
      </c>
      <c r="B113" s="16" t="s">
        <v>75</v>
      </c>
      <c r="C113" s="16" t="s">
        <v>147</v>
      </c>
      <c r="D113" s="16" t="s">
        <v>87</v>
      </c>
      <c r="E113" s="12" t="e">
        <f>#REF!</f>
        <v>#REF!</v>
      </c>
      <c r="F113" s="12" t="e">
        <f>#REF!</f>
        <v>#REF!</v>
      </c>
      <c r="G113" s="12" t="e">
        <f>#REF!</f>
        <v>#REF!</v>
      </c>
      <c r="H113" s="17">
        <v>43336</v>
      </c>
      <c r="I113" s="16"/>
      <c r="J113" s="16"/>
      <c r="K113" s="16"/>
    </row>
    <row r="114" spans="1:11" x14ac:dyDescent="0.25">
      <c r="A114" s="16" t="s">
        <v>113</v>
      </c>
      <c r="B114" s="16" t="s">
        <v>74</v>
      </c>
      <c r="C114" s="16" t="s">
        <v>146</v>
      </c>
      <c r="D114" s="16" t="s">
        <v>87</v>
      </c>
      <c r="E114" s="12" t="e">
        <f>#REF!</f>
        <v>#REF!</v>
      </c>
      <c r="F114" s="12" t="e">
        <f>#REF!</f>
        <v>#REF!</v>
      </c>
      <c r="G114" s="12" t="e">
        <f>#REF!</f>
        <v>#REF!</v>
      </c>
      <c r="H114" s="17">
        <v>43336</v>
      </c>
      <c r="I114" s="16"/>
      <c r="J114" s="16"/>
      <c r="K114" s="16"/>
    </row>
    <row r="115" spans="1:11" x14ac:dyDescent="0.25">
      <c r="A115" s="16" t="s">
        <v>113</v>
      </c>
      <c r="B115" s="16" t="s">
        <v>73</v>
      </c>
      <c r="C115" s="16" t="s">
        <v>145</v>
      </c>
      <c r="D115" s="16" t="s">
        <v>87</v>
      </c>
      <c r="E115" s="12" t="e">
        <f>#REF!</f>
        <v>#REF!</v>
      </c>
      <c r="F115" s="12" t="e">
        <f>#REF!</f>
        <v>#REF!</v>
      </c>
      <c r="G115" s="12" t="e">
        <f>#REF!</f>
        <v>#REF!</v>
      </c>
      <c r="H115" s="17">
        <v>43336</v>
      </c>
      <c r="I115" s="16"/>
      <c r="J115" s="16"/>
      <c r="K115" s="16"/>
    </row>
    <row r="116" spans="1:11" x14ac:dyDescent="0.25">
      <c r="A116" s="16" t="s">
        <v>113</v>
      </c>
      <c r="B116" s="16" t="s">
        <v>72</v>
      </c>
      <c r="C116" s="16" t="s">
        <v>144</v>
      </c>
      <c r="D116" s="16" t="s">
        <v>87</v>
      </c>
      <c r="E116" s="12" t="e">
        <f>#REF!</f>
        <v>#REF!</v>
      </c>
      <c r="F116" s="12" t="e">
        <f>#REF!</f>
        <v>#REF!</v>
      </c>
      <c r="G116" s="12" t="e">
        <f>#REF!</f>
        <v>#REF!</v>
      </c>
      <c r="H116" s="17">
        <v>43339</v>
      </c>
      <c r="I116" s="16"/>
      <c r="J116" s="16"/>
      <c r="K116" s="16"/>
    </row>
    <row r="117" spans="1:11" x14ac:dyDescent="0.25">
      <c r="A117" s="16" t="s">
        <v>85</v>
      </c>
      <c r="B117" s="16" t="s">
        <v>46</v>
      </c>
      <c r="C117" s="16" t="s">
        <v>141</v>
      </c>
      <c r="D117" s="16" t="s">
        <v>87</v>
      </c>
      <c r="E117" s="12" t="e">
        <f>#REF!</f>
        <v>#REF!</v>
      </c>
      <c r="F117" s="12" t="e">
        <f>#REF!</f>
        <v>#REF!</v>
      </c>
      <c r="G117" s="12" t="e">
        <f>#REF!</f>
        <v>#REF!</v>
      </c>
      <c r="H117" s="17">
        <v>43336</v>
      </c>
      <c r="I117" s="16"/>
      <c r="J117" s="16"/>
      <c r="K117" s="16"/>
    </row>
    <row r="118" spans="1:11" x14ac:dyDescent="0.25">
      <c r="A118" s="16" t="s">
        <v>111</v>
      </c>
      <c r="B118" s="16" t="s">
        <v>76</v>
      </c>
      <c r="C118" s="16" t="s">
        <v>142</v>
      </c>
      <c r="D118" s="16" t="s">
        <v>87</v>
      </c>
      <c r="E118" s="12" t="e">
        <f>#REF!</f>
        <v>#REF!</v>
      </c>
      <c r="F118" s="12" t="e">
        <f>#REF!</f>
        <v>#REF!</v>
      </c>
      <c r="G118" s="12" t="e">
        <f>#REF!</f>
        <v>#REF!</v>
      </c>
      <c r="H118" s="17">
        <v>40240</v>
      </c>
      <c r="I118" s="16"/>
      <c r="J118" s="16"/>
      <c r="K118" s="16"/>
    </row>
    <row r="119" spans="1:11" x14ac:dyDescent="0.25">
      <c r="A119" s="16" t="s">
        <v>111</v>
      </c>
      <c r="B119" s="16" t="s">
        <v>77</v>
      </c>
      <c r="C119" s="16" t="s">
        <v>138</v>
      </c>
      <c r="D119" s="16" t="s">
        <v>87</v>
      </c>
      <c r="E119" s="12" t="e">
        <f>#REF!</f>
        <v>#REF!</v>
      </c>
      <c r="F119" s="12" t="e">
        <f>#REF!</f>
        <v>#REF!</v>
      </c>
      <c r="G119" s="12" t="e">
        <f>#REF!</f>
        <v>#REF!</v>
      </c>
      <c r="H119" s="17">
        <v>40802</v>
      </c>
      <c r="I119" s="16"/>
      <c r="J119" s="16"/>
      <c r="K119" s="16"/>
    </row>
    <row r="120" spans="1:11" x14ac:dyDescent="0.25">
      <c r="A120" s="16" t="s">
        <v>111</v>
      </c>
      <c r="B120" s="16" t="s">
        <v>78</v>
      </c>
      <c r="C120" s="16" t="s">
        <v>140</v>
      </c>
      <c r="D120" s="16" t="s">
        <v>87</v>
      </c>
      <c r="E120" s="12" t="e">
        <f>#REF!</f>
        <v>#REF!</v>
      </c>
      <c r="F120" s="12" t="e">
        <f>#REF!</f>
        <v>#REF!</v>
      </c>
      <c r="G120" s="12" t="e">
        <f>#REF!</f>
        <v>#REF!</v>
      </c>
      <c r="H120" s="17">
        <v>41408</v>
      </c>
      <c r="I120" s="16"/>
      <c r="J120" s="16"/>
      <c r="K120" s="16"/>
    </row>
    <row r="121" spans="1:11" x14ac:dyDescent="0.25">
      <c r="A121" s="16" t="s">
        <v>111</v>
      </c>
      <c r="B121" s="16" t="s">
        <v>80</v>
      </c>
      <c r="C121" s="16" t="s">
        <v>136</v>
      </c>
      <c r="D121" s="16" t="s">
        <v>87</v>
      </c>
      <c r="E121" s="12" t="e">
        <f>#REF!</f>
        <v>#REF!</v>
      </c>
      <c r="F121" s="12" t="e">
        <f>#REF!</f>
        <v>#REF!</v>
      </c>
      <c r="G121" s="12" t="e">
        <f>#REF!</f>
        <v>#REF!</v>
      </c>
      <c r="H121" s="17">
        <v>42803</v>
      </c>
      <c r="I121" s="16"/>
      <c r="J121" s="16"/>
      <c r="K121" s="16"/>
    </row>
    <row r="122" spans="1:11" x14ac:dyDescent="0.25">
      <c r="A122" s="16" t="s">
        <v>111</v>
      </c>
      <c r="B122" s="16" t="s">
        <v>79</v>
      </c>
      <c r="C122" s="16" t="s">
        <v>148</v>
      </c>
      <c r="D122" s="16" t="s">
        <v>87</v>
      </c>
      <c r="E122" s="12" t="e">
        <f>#REF!</f>
        <v>#REF!</v>
      </c>
      <c r="F122" s="12" t="e">
        <f>#REF!</f>
        <v>#REF!</v>
      </c>
      <c r="G122" s="12" t="e">
        <f>#REF!</f>
        <v>#REF!</v>
      </c>
      <c r="H122" s="17">
        <v>42949</v>
      </c>
      <c r="I122" s="16"/>
      <c r="J122" s="16"/>
      <c r="K122" s="16"/>
    </row>
    <row r="123" spans="1:11" x14ac:dyDescent="0.25">
      <c r="A123" s="16" t="s">
        <v>111</v>
      </c>
      <c r="B123" s="16" t="s">
        <v>81</v>
      </c>
      <c r="C123" s="16" t="s">
        <v>139</v>
      </c>
      <c r="D123" s="16" t="s">
        <v>87</v>
      </c>
      <c r="E123" s="12" t="e">
        <f>#REF!</f>
        <v>#REF!</v>
      </c>
      <c r="F123" s="12" t="e">
        <f>#REF!</f>
        <v>#REF!</v>
      </c>
      <c r="G123" s="12" t="e">
        <f>#REF!</f>
        <v>#REF!</v>
      </c>
      <c r="H123" s="17">
        <v>43336</v>
      </c>
      <c r="I123" s="16"/>
      <c r="J123" s="16"/>
      <c r="K123" s="16"/>
    </row>
  </sheetData>
  <mergeCells count="3">
    <mergeCell ref="B3:D3"/>
    <mergeCell ref="A1:D1"/>
    <mergeCell ref="A2:D2"/>
  </mergeCells>
  <pageMargins left="0.7" right="0.7" top="0.75" bottom="0.75" header="0.3" footer="0.3"/>
  <pageSetup paperSize="5" scale="54" fitToHeight="0" orientation="landscape" r:id="rId1"/>
  <rowBreaks count="2" manualBreakCount="2">
    <brk id="54" max="16383" man="1"/>
    <brk id="90" max="16383" man="1"/>
  </rowBreaks>
  <ignoredErrors>
    <ignoredError sqref="A14:A32 A33:A3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1BE4E-393E-494B-B26D-F48E03AC2E4E}">
  <sheetPr>
    <pageSetUpPr fitToPage="1"/>
  </sheetPr>
  <dimension ref="A1:J34"/>
  <sheetViews>
    <sheetView zoomScaleNormal="100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C21" sqref="C21"/>
    </sheetView>
  </sheetViews>
  <sheetFormatPr defaultRowHeight="15" x14ac:dyDescent="0.25"/>
  <cols>
    <col min="1" max="2" width="7.140625" customWidth="1"/>
    <col min="3" max="3" width="56.140625" customWidth="1"/>
    <col min="4" max="4" width="17" customWidth="1"/>
    <col min="5" max="5" width="14.5703125" customWidth="1"/>
    <col min="6" max="6" width="14.5703125" bestFit="1" customWidth="1"/>
    <col min="7" max="7" width="15.85546875" customWidth="1"/>
    <col min="8" max="8" width="75.85546875" style="216" customWidth="1"/>
    <col min="9" max="9" width="13.85546875" customWidth="1"/>
    <col min="10" max="10" width="59.42578125" customWidth="1"/>
  </cols>
  <sheetData>
    <row r="1" spans="1:10" ht="24.6" customHeight="1" thickBot="1" x14ac:dyDescent="0.3">
      <c r="A1" s="224"/>
      <c r="B1" s="224"/>
      <c r="C1" s="222" t="s">
        <v>446</v>
      </c>
      <c r="E1" s="225" t="s">
        <v>440</v>
      </c>
      <c r="H1" s="221" t="s">
        <v>415</v>
      </c>
    </row>
    <row r="2" spans="1:10" s="2" customFormat="1" ht="78.599999999999994" customHeight="1" thickBot="1" x14ac:dyDescent="0.25">
      <c r="A2" s="201" t="s">
        <v>1</v>
      </c>
      <c r="B2" s="226" t="s">
        <v>405</v>
      </c>
      <c r="C2" s="223" t="s">
        <v>199</v>
      </c>
      <c r="D2" s="202" t="s">
        <v>201</v>
      </c>
      <c r="E2" s="202" t="s">
        <v>203</v>
      </c>
      <c r="F2" s="202" t="s">
        <v>218</v>
      </c>
      <c r="G2" s="202" t="s">
        <v>309</v>
      </c>
      <c r="H2" s="201" t="s">
        <v>403</v>
      </c>
      <c r="I2" s="202" t="s">
        <v>236</v>
      </c>
      <c r="J2" s="202" t="s">
        <v>237</v>
      </c>
    </row>
    <row r="3" spans="1:10" ht="24.95" customHeight="1" x14ac:dyDescent="0.25">
      <c r="A3" s="235" t="s">
        <v>372</v>
      </c>
      <c r="B3" s="227"/>
      <c r="C3" s="205" t="s">
        <v>373</v>
      </c>
      <c r="D3" s="220">
        <v>6883200</v>
      </c>
      <c r="E3" s="29"/>
      <c r="F3" s="29"/>
      <c r="G3" s="29">
        <v>6883200</v>
      </c>
      <c r="H3" s="211" t="s">
        <v>404</v>
      </c>
      <c r="I3" s="45"/>
      <c r="J3" s="42"/>
    </row>
    <row r="4" spans="1:10" ht="24.95" customHeight="1" x14ac:dyDescent="0.25">
      <c r="A4" s="227"/>
      <c r="B4" s="227" t="s">
        <v>416</v>
      </c>
      <c r="C4" s="205" t="s">
        <v>418</v>
      </c>
      <c r="D4" s="230">
        <v>6283200</v>
      </c>
      <c r="E4" s="29"/>
      <c r="F4" s="29"/>
      <c r="G4" s="29"/>
      <c r="H4" s="231" t="s">
        <v>419</v>
      </c>
      <c r="I4" s="45"/>
      <c r="J4" s="42"/>
    </row>
    <row r="5" spans="1:10" ht="24.95" customHeight="1" x14ac:dyDescent="0.25">
      <c r="A5" s="227"/>
      <c r="B5" s="227" t="s">
        <v>417</v>
      </c>
      <c r="C5" s="205" t="s">
        <v>421</v>
      </c>
      <c r="D5" s="230">
        <v>600000</v>
      </c>
      <c r="E5" s="29"/>
      <c r="F5" s="29"/>
      <c r="G5" s="29"/>
      <c r="H5" s="211" t="s">
        <v>420</v>
      </c>
      <c r="I5" s="45"/>
      <c r="J5" s="42"/>
    </row>
    <row r="6" spans="1:10" ht="24.95" customHeight="1" x14ac:dyDescent="0.25">
      <c r="A6" s="209" t="s">
        <v>374</v>
      </c>
      <c r="B6" s="209"/>
      <c r="C6" s="205" t="s">
        <v>375</v>
      </c>
      <c r="D6" s="220">
        <v>3000000</v>
      </c>
      <c r="E6" s="29"/>
      <c r="F6" s="29"/>
      <c r="G6" s="29">
        <v>3000000</v>
      </c>
      <c r="H6" s="211" t="s">
        <v>419</v>
      </c>
      <c r="I6" s="45"/>
      <c r="J6" s="42"/>
    </row>
    <row r="7" spans="1:10" ht="24.95" customHeight="1" x14ac:dyDescent="0.25">
      <c r="A7" s="235" t="s">
        <v>376</v>
      </c>
      <c r="B7" s="227"/>
      <c r="C7" s="205" t="s">
        <v>377</v>
      </c>
      <c r="D7" s="220">
        <v>7011800</v>
      </c>
      <c r="E7" s="29"/>
      <c r="F7" s="29"/>
      <c r="G7" s="29">
        <v>7011800</v>
      </c>
      <c r="H7" s="211" t="s">
        <v>399</v>
      </c>
      <c r="I7" s="45"/>
      <c r="J7" s="42"/>
    </row>
    <row r="8" spans="1:10" ht="24.95" customHeight="1" x14ac:dyDescent="0.25">
      <c r="A8" s="227"/>
      <c r="B8" s="227" t="s">
        <v>422</v>
      </c>
      <c r="C8" s="205" t="s">
        <v>424</v>
      </c>
      <c r="D8" s="230">
        <v>275000</v>
      </c>
      <c r="E8" s="29"/>
      <c r="F8" s="29"/>
      <c r="G8" s="29"/>
      <c r="H8" s="211" t="s">
        <v>426</v>
      </c>
      <c r="I8" s="45"/>
      <c r="J8" s="42"/>
    </row>
    <row r="9" spans="1:10" ht="24.95" customHeight="1" x14ac:dyDescent="0.25">
      <c r="A9" s="227"/>
      <c r="B9" s="227" t="s">
        <v>423</v>
      </c>
      <c r="C9" s="205" t="s">
        <v>425</v>
      </c>
      <c r="D9" s="230">
        <v>200000</v>
      </c>
      <c r="E9" s="29"/>
      <c r="F9" s="29"/>
      <c r="G9" s="29"/>
      <c r="H9" s="211" t="s">
        <v>426</v>
      </c>
      <c r="I9" s="45"/>
      <c r="J9" s="42"/>
    </row>
    <row r="10" spans="1:10" ht="24.95" customHeight="1" x14ac:dyDescent="0.25">
      <c r="A10" s="209" t="s">
        <v>378</v>
      </c>
      <c r="B10" s="209"/>
      <c r="C10" s="205" t="s">
        <v>379</v>
      </c>
      <c r="D10" s="220">
        <v>1065000</v>
      </c>
      <c r="E10" s="29"/>
      <c r="F10" s="29"/>
      <c r="G10" s="29">
        <v>1065000</v>
      </c>
      <c r="H10" s="211" t="s">
        <v>427</v>
      </c>
      <c r="I10" s="45"/>
      <c r="J10" s="42"/>
    </row>
    <row r="11" spans="1:10" ht="24.95" customHeight="1" x14ac:dyDescent="0.25">
      <c r="A11" s="235" t="s">
        <v>380</v>
      </c>
      <c r="B11" s="227"/>
      <c r="C11" s="205" t="s">
        <v>381</v>
      </c>
      <c r="D11" s="220">
        <v>5000000</v>
      </c>
      <c r="E11" s="29"/>
      <c r="F11" s="29"/>
      <c r="G11" s="29">
        <v>5000000</v>
      </c>
      <c r="H11" s="211" t="s">
        <v>428</v>
      </c>
      <c r="I11" s="45"/>
      <c r="J11" s="42"/>
    </row>
    <row r="12" spans="1:10" ht="24.95" customHeight="1" x14ac:dyDescent="0.25">
      <c r="A12" s="209" t="s">
        <v>382</v>
      </c>
      <c r="B12" s="209"/>
      <c r="C12" s="205" t="s">
        <v>383</v>
      </c>
      <c r="D12" s="220">
        <v>1280000</v>
      </c>
      <c r="E12" s="29"/>
      <c r="F12" s="29"/>
      <c r="G12" s="29">
        <v>1280000</v>
      </c>
      <c r="H12" s="211" t="s">
        <v>430</v>
      </c>
      <c r="I12" s="45"/>
      <c r="J12" s="42"/>
    </row>
    <row r="13" spans="1:10" ht="24.95" customHeight="1" x14ac:dyDescent="0.25">
      <c r="A13" s="235" t="s">
        <v>384</v>
      </c>
      <c r="B13" s="227"/>
      <c r="C13" s="205" t="s">
        <v>444</v>
      </c>
      <c r="D13" s="220">
        <v>2760000</v>
      </c>
      <c r="E13" s="29">
        <v>52880</v>
      </c>
      <c r="F13" s="29"/>
      <c r="G13" s="29">
        <v>2707120</v>
      </c>
      <c r="H13" s="211" t="s">
        <v>429</v>
      </c>
      <c r="I13" s="45"/>
      <c r="J13" s="31"/>
    </row>
    <row r="14" spans="1:10" ht="24.95" customHeight="1" x14ac:dyDescent="0.25">
      <c r="A14" s="209" t="s">
        <v>385</v>
      </c>
      <c r="B14" s="209"/>
      <c r="C14" s="205" t="s">
        <v>386</v>
      </c>
      <c r="D14" s="220">
        <v>22000000</v>
      </c>
      <c r="E14" s="29"/>
      <c r="F14" s="29"/>
      <c r="G14" s="29">
        <v>22000000</v>
      </c>
      <c r="H14" s="211" t="s">
        <v>400</v>
      </c>
      <c r="I14" s="45"/>
      <c r="J14" s="31"/>
    </row>
    <row r="15" spans="1:10" ht="24.95" customHeight="1" x14ac:dyDescent="0.25">
      <c r="A15" s="209" t="s">
        <v>233</v>
      </c>
      <c r="B15" s="209" t="s">
        <v>431</v>
      </c>
      <c r="C15" s="205" t="s">
        <v>433</v>
      </c>
      <c r="D15" s="230">
        <v>1000000</v>
      </c>
      <c r="E15" s="29"/>
      <c r="F15" s="29"/>
      <c r="G15" s="29"/>
      <c r="H15" s="211" t="s">
        <v>435</v>
      </c>
      <c r="I15" s="45"/>
      <c r="J15" s="31"/>
    </row>
    <row r="16" spans="1:10" ht="24.95" customHeight="1" x14ac:dyDescent="0.25">
      <c r="A16" s="209"/>
      <c r="B16" s="209" t="s">
        <v>432</v>
      </c>
      <c r="C16" s="205" t="s">
        <v>434</v>
      </c>
      <c r="D16" s="230">
        <v>21000000</v>
      </c>
      <c r="E16" s="29"/>
      <c r="F16" s="29"/>
      <c r="G16" s="29"/>
      <c r="H16" s="211" t="s">
        <v>435</v>
      </c>
      <c r="I16" s="45"/>
      <c r="J16" s="31"/>
    </row>
    <row r="17" spans="1:10" ht="24.95" customHeight="1" x14ac:dyDescent="0.25">
      <c r="A17" s="235" t="s">
        <v>387</v>
      </c>
      <c r="B17" s="227"/>
      <c r="C17" s="205" t="s">
        <v>388</v>
      </c>
      <c r="D17" s="220">
        <v>11955900</v>
      </c>
      <c r="E17" s="29"/>
      <c r="F17" s="29"/>
      <c r="G17" s="29">
        <v>11955900</v>
      </c>
      <c r="H17" s="211" t="s">
        <v>401</v>
      </c>
      <c r="I17" s="45"/>
      <c r="J17" s="31"/>
    </row>
    <row r="18" spans="1:10" ht="24.95" customHeight="1" x14ac:dyDescent="0.25">
      <c r="A18" s="209" t="s">
        <v>389</v>
      </c>
      <c r="B18" s="209"/>
      <c r="C18" s="205" t="s">
        <v>390</v>
      </c>
      <c r="D18" s="220">
        <v>346600</v>
      </c>
      <c r="E18" s="29"/>
      <c r="F18" s="29"/>
      <c r="G18" s="29">
        <v>346600</v>
      </c>
      <c r="H18" s="211" t="s">
        <v>427</v>
      </c>
      <c r="I18" s="45"/>
      <c r="J18" s="31"/>
    </row>
    <row r="19" spans="1:10" ht="24.95" customHeight="1" x14ac:dyDescent="0.25">
      <c r="A19" s="235" t="s">
        <v>391</v>
      </c>
      <c r="B19" s="227"/>
      <c r="C19" s="205" t="s">
        <v>392</v>
      </c>
      <c r="D19" s="220">
        <v>1200000</v>
      </c>
      <c r="E19" s="29"/>
      <c r="F19" s="29"/>
      <c r="G19" s="29">
        <v>1200000</v>
      </c>
      <c r="H19" s="211" t="s">
        <v>427</v>
      </c>
      <c r="I19" s="45"/>
      <c r="J19" s="31"/>
    </row>
    <row r="20" spans="1:10" ht="24.95" customHeight="1" x14ac:dyDescent="0.25">
      <c r="A20" s="209" t="s">
        <v>393</v>
      </c>
      <c r="B20" s="209"/>
      <c r="C20" s="205" t="s">
        <v>394</v>
      </c>
      <c r="D20" s="220">
        <v>5332500</v>
      </c>
      <c r="E20" s="29"/>
      <c r="F20" s="29"/>
      <c r="G20" s="29">
        <v>5332500</v>
      </c>
      <c r="H20" s="211" t="s">
        <v>436</v>
      </c>
      <c r="I20" s="45"/>
      <c r="J20" s="31"/>
    </row>
    <row r="21" spans="1:10" ht="24.95" customHeight="1" x14ac:dyDescent="0.25">
      <c r="A21" s="235" t="s">
        <v>395</v>
      </c>
      <c r="B21" s="227"/>
      <c r="C21" s="205" t="s">
        <v>396</v>
      </c>
      <c r="D21" s="220">
        <v>575000</v>
      </c>
      <c r="E21" s="29"/>
      <c r="F21" s="29"/>
      <c r="G21" s="29">
        <v>575000</v>
      </c>
      <c r="H21" s="211" t="s">
        <v>402</v>
      </c>
      <c r="I21" s="45"/>
      <c r="J21" s="42"/>
    </row>
    <row r="22" spans="1:10" ht="24.95" customHeight="1" x14ac:dyDescent="0.25">
      <c r="A22" s="209" t="s">
        <v>397</v>
      </c>
      <c r="B22" s="209"/>
      <c r="C22" s="205" t="s">
        <v>398</v>
      </c>
      <c r="D22" s="220">
        <v>2590000</v>
      </c>
      <c r="E22" s="29"/>
      <c r="F22" s="29"/>
      <c r="G22" s="29">
        <v>2590000</v>
      </c>
      <c r="H22" s="211" t="s">
        <v>402</v>
      </c>
      <c r="I22" s="45"/>
      <c r="J22" s="42"/>
    </row>
    <row r="23" spans="1:10" ht="6.75" customHeight="1" x14ac:dyDescent="0.25">
      <c r="A23" s="209"/>
      <c r="B23" s="209"/>
      <c r="C23" s="205"/>
      <c r="D23" s="220"/>
      <c r="E23" s="29"/>
      <c r="F23" s="29"/>
      <c r="G23" s="29"/>
      <c r="H23" s="215"/>
      <c r="I23" s="45"/>
      <c r="J23" s="42"/>
    </row>
    <row r="24" spans="1:10" ht="24.95" customHeight="1" thickBot="1" x14ac:dyDescent="0.3">
      <c r="C24" s="206"/>
      <c r="D24" s="232">
        <f>SUM(D3+D6+D7+D10+D11+D12+D13+D14+D18++D17+D19+D20+D21+D22)</f>
        <v>71000000</v>
      </c>
      <c r="E24" s="233">
        <f>SUM(E3:E22)</f>
        <v>52880</v>
      </c>
      <c r="F24" s="233">
        <f>SUM(F3:F22)</f>
        <v>0</v>
      </c>
      <c r="G24" s="233">
        <f>SUM(G3:G22)</f>
        <v>70947120</v>
      </c>
      <c r="H24" s="217"/>
    </row>
    <row r="25" spans="1:10" ht="15.75" thickTop="1" x14ac:dyDescent="0.25">
      <c r="C25" s="206"/>
    </row>
    <row r="26" spans="1:10" x14ac:dyDescent="0.25">
      <c r="C26" s="206"/>
      <c r="H26" s="218"/>
    </row>
    <row r="27" spans="1:10" x14ac:dyDescent="0.25">
      <c r="A27" s="24"/>
      <c r="B27" s="24"/>
      <c r="C27" s="206"/>
      <c r="H27" s="217" t="s">
        <v>233</v>
      </c>
    </row>
    <row r="28" spans="1:10" x14ac:dyDescent="0.25">
      <c r="C28" s="206"/>
      <c r="H28" s="217"/>
    </row>
    <row r="29" spans="1:10" x14ac:dyDescent="0.25">
      <c r="A29" t="s">
        <v>233</v>
      </c>
      <c r="C29" s="206"/>
      <c r="H29" s="217"/>
    </row>
    <row r="30" spans="1:10" x14ac:dyDescent="0.25">
      <c r="C30" s="207"/>
      <c r="H30" s="217"/>
    </row>
    <row r="31" spans="1:10" x14ac:dyDescent="0.25">
      <c r="C31" s="206"/>
      <c r="H31" s="217"/>
    </row>
    <row r="32" spans="1:10" x14ac:dyDescent="0.25">
      <c r="C32" s="206"/>
    </row>
    <row r="33" spans="3:3" x14ac:dyDescent="0.25">
      <c r="C33" s="206"/>
    </row>
    <row r="34" spans="3:3" x14ac:dyDescent="0.25">
      <c r="C34" s="206"/>
    </row>
  </sheetData>
  <pageMargins left="0.25" right="0.25" top="0.75" bottom="0.75" header="0.3" footer="0.3"/>
  <pageSetup paperSize="5" scale="6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3EED4-42A8-4E96-9263-A7BC33EDDA44}">
  <sheetPr>
    <pageSetUpPr fitToPage="1"/>
  </sheetPr>
  <dimension ref="A1:J24"/>
  <sheetViews>
    <sheetView zoomScaleNormal="100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E3" sqref="E3"/>
    </sheetView>
  </sheetViews>
  <sheetFormatPr defaultRowHeight="15" x14ac:dyDescent="0.25"/>
  <cols>
    <col min="1" max="2" width="7.140625" customWidth="1"/>
    <col min="3" max="3" width="49.28515625" customWidth="1"/>
    <col min="4" max="4" width="17" customWidth="1"/>
    <col min="5" max="5" width="14.5703125" customWidth="1"/>
    <col min="6" max="6" width="14.5703125" bestFit="1" customWidth="1"/>
    <col min="7" max="7" width="15.85546875" customWidth="1"/>
    <col min="8" max="8" width="75.85546875" style="216" customWidth="1"/>
    <col min="9" max="9" width="13.85546875" customWidth="1"/>
    <col min="10" max="10" width="59.42578125" customWidth="1"/>
  </cols>
  <sheetData>
    <row r="1" spans="1:10" ht="24.6" customHeight="1" thickBot="1" x14ac:dyDescent="0.3">
      <c r="A1" s="224"/>
      <c r="B1" s="224"/>
      <c r="C1" s="222"/>
      <c r="E1" s="225" t="s">
        <v>439</v>
      </c>
      <c r="H1" s="221" t="s">
        <v>415</v>
      </c>
    </row>
    <row r="2" spans="1:10" s="2" customFormat="1" ht="78.599999999999994" customHeight="1" thickBot="1" x14ac:dyDescent="0.25">
      <c r="A2" s="201" t="s">
        <v>1</v>
      </c>
      <c r="B2" s="226" t="s">
        <v>405</v>
      </c>
      <c r="C2" s="223" t="s">
        <v>199</v>
      </c>
      <c r="D2" s="202" t="s">
        <v>201</v>
      </c>
      <c r="E2" s="202" t="s">
        <v>203</v>
      </c>
      <c r="F2" s="202" t="s">
        <v>218</v>
      </c>
      <c r="G2" s="202" t="s">
        <v>309</v>
      </c>
      <c r="H2" s="201" t="s">
        <v>403</v>
      </c>
      <c r="I2" s="202" t="s">
        <v>236</v>
      </c>
      <c r="J2" s="202" t="s">
        <v>237</v>
      </c>
    </row>
    <row r="3" spans="1:10" ht="30" customHeight="1" x14ac:dyDescent="0.25">
      <c r="A3" s="234" t="s">
        <v>307</v>
      </c>
      <c r="B3" s="242"/>
      <c r="C3" s="203" t="s">
        <v>367</v>
      </c>
      <c r="D3" s="219">
        <v>40000000</v>
      </c>
      <c r="E3" s="38">
        <v>0</v>
      </c>
      <c r="F3" s="38">
        <v>0</v>
      </c>
      <c r="G3" s="38">
        <v>34004100</v>
      </c>
      <c r="H3" s="228" t="s">
        <v>412</v>
      </c>
      <c r="I3" s="46" t="s">
        <v>233</v>
      </c>
      <c r="J3" s="47"/>
    </row>
    <row r="4" spans="1:10" ht="30" customHeight="1" x14ac:dyDescent="0.25">
      <c r="A4" s="208"/>
      <c r="B4" s="208" t="s">
        <v>407</v>
      </c>
      <c r="C4" s="203" t="s">
        <v>410</v>
      </c>
      <c r="D4" s="229">
        <v>2295900</v>
      </c>
      <c r="E4" s="38">
        <v>19200</v>
      </c>
      <c r="F4" s="38">
        <v>209847.28</v>
      </c>
      <c r="G4" s="38">
        <v>2066852.72</v>
      </c>
      <c r="H4" s="210"/>
      <c r="I4" s="46"/>
      <c r="J4" s="47"/>
    </row>
    <row r="5" spans="1:10" ht="30" customHeight="1" x14ac:dyDescent="0.25">
      <c r="A5" s="208"/>
      <c r="B5" s="208" t="s">
        <v>406</v>
      </c>
      <c r="C5" s="203" t="s">
        <v>408</v>
      </c>
      <c r="D5" s="229">
        <v>1850000</v>
      </c>
      <c r="E5" s="38">
        <v>75000</v>
      </c>
      <c r="F5" s="38"/>
      <c r="G5" s="38">
        <v>1775000</v>
      </c>
      <c r="H5" s="210"/>
      <c r="I5" s="46"/>
      <c r="J5" s="47"/>
    </row>
    <row r="6" spans="1:10" ht="30" customHeight="1" x14ac:dyDescent="0.25">
      <c r="A6" s="208"/>
      <c r="B6" s="208" t="s">
        <v>317</v>
      </c>
      <c r="C6" s="203" t="s">
        <v>409</v>
      </c>
      <c r="D6" s="229">
        <v>1850000</v>
      </c>
      <c r="E6" s="38">
        <v>93500</v>
      </c>
      <c r="F6" s="38"/>
      <c r="G6" s="38">
        <v>1756500</v>
      </c>
      <c r="H6" s="210"/>
      <c r="I6" s="46"/>
      <c r="J6" s="47"/>
    </row>
    <row r="7" spans="1:10" ht="30" customHeight="1" x14ac:dyDescent="0.25">
      <c r="A7" s="235" t="s">
        <v>308</v>
      </c>
      <c r="B7" s="227"/>
      <c r="C7" s="204" t="s">
        <v>368</v>
      </c>
      <c r="D7" s="220">
        <v>20000000</v>
      </c>
      <c r="E7" s="29">
        <v>0</v>
      </c>
      <c r="F7" s="29">
        <v>0</v>
      </c>
      <c r="G7" s="29">
        <v>19500000</v>
      </c>
      <c r="H7" s="211" t="s">
        <v>413</v>
      </c>
      <c r="I7" s="46"/>
      <c r="J7" s="42"/>
    </row>
    <row r="8" spans="1:10" ht="30" customHeight="1" x14ac:dyDescent="0.25">
      <c r="A8" s="227"/>
      <c r="B8" s="227" t="s">
        <v>407</v>
      </c>
      <c r="C8" s="204" t="s">
        <v>438</v>
      </c>
      <c r="D8" s="230">
        <v>500000</v>
      </c>
      <c r="E8" s="29"/>
      <c r="F8" s="29"/>
      <c r="G8" s="29">
        <v>500000</v>
      </c>
      <c r="H8" s="211" t="s">
        <v>437</v>
      </c>
      <c r="I8" s="46"/>
      <c r="J8" s="42"/>
    </row>
    <row r="9" spans="1:10" ht="30" customHeight="1" x14ac:dyDescent="0.25">
      <c r="A9" s="235" t="s">
        <v>310</v>
      </c>
      <c r="B9" s="227"/>
      <c r="C9" s="204" t="s">
        <v>369</v>
      </c>
      <c r="D9" s="220">
        <v>6000000</v>
      </c>
      <c r="E9" s="29">
        <v>0</v>
      </c>
      <c r="F9" s="29">
        <v>0</v>
      </c>
      <c r="G9" s="29">
        <v>4600000</v>
      </c>
      <c r="H9" s="211" t="s">
        <v>414</v>
      </c>
      <c r="I9" s="45"/>
      <c r="J9" s="42"/>
    </row>
    <row r="10" spans="1:10" ht="30" customHeight="1" x14ac:dyDescent="0.25">
      <c r="A10" s="209"/>
      <c r="B10" s="209" t="s">
        <v>407</v>
      </c>
      <c r="C10" s="204" t="s">
        <v>411</v>
      </c>
      <c r="D10" s="230">
        <v>1400000</v>
      </c>
      <c r="E10" s="29">
        <v>0</v>
      </c>
      <c r="F10" s="29">
        <v>218454.48</v>
      </c>
      <c r="G10" s="29">
        <v>1181545.52</v>
      </c>
      <c r="H10" s="212"/>
      <c r="I10" s="45"/>
      <c r="J10" s="42"/>
    </row>
    <row r="11" spans="1:10" ht="30" customHeight="1" x14ac:dyDescent="0.25">
      <c r="A11" s="235" t="s">
        <v>311</v>
      </c>
      <c r="B11" s="227"/>
      <c r="C11" s="204" t="s">
        <v>370</v>
      </c>
      <c r="D11" s="220">
        <v>7500000</v>
      </c>
      <c r="E11" s="29">
        <v>139368.65</v>
      </c>
      <c r="F11" s="29">
        <v>538207.75</v>
      </c>
      <c r="G11" s="29">
        <v>6822423.5999999996</v>
      </c>
      <c r="H11" s="213"/>
      <c r="I11" s="45"/>
      <c r="J11" s="42"/>
    </row>
    <row r="12" spans="1:10" ht="30" customHeight="1" x14ac:dyDescent="0.25">
      <c r="A12" s="209" t="s">
        <v>312</v>
      </c>
      <c r="B12" s="209"/>
      <c r="C12" s="205" t="s">
        <v>371</v>
      </c>
      <c r="D12" s="220">
        <v>5500000</v>
      </c>
      <c r="E12" s="29">
        <v>75000</v>
      </c>
      <c r="F12" s="29">
        <v>0</v>
      </c>
      <c r="G12" s="29">
        <v>5425000</v>
      </c>
      <c r="H12" s="214"/>
      <c r="I12" s="45"/>
      <c r="J12" s="42"/>
    </row>
    <row r="13" spans="1:10" ht="30" customHeight="1" x14ac:dyDescent="0.25">
      <c r="A13" s="209"/>
      <c r="B13" s="209"/>
      <c r="C13" s="205"/>
      <c r="D13" s="220"/>
      <c r="E13" s="29"/>
      <c r="F13" s="29"/>
      <c r="G13" s="29"/>
      <c r="H13" s="215"/>
      <c r="I13" s="45"/>
      <c r="J13" s="42"/>
    </row>
    <row r="14" spans="1:10" ht="15.75" thickBot="1" x14ac:dyDescent="0.3">
      <c r="C14" s="206"/>
      <c r="D14" s="232">
        <f>SUM(D3+D7+D9+D11+D12)</f>
        <v>79000000</v>
      </c>
      <c r="E14" s="233">
        <f>SUM(E3:E12)</f>
        <v>402068.65</v>
      </c>
      <c r="F14" s="233">
        <f>SUM(F3:F12)</f>
        <v>966509.51</v>
      </c>
      <c r="G14" s="233">
        <f>SUM(G3:G12)</f>
        <v>77631421.840000004</v>
      </c>
      <c r="H14" s="217"/>
    </row>
    <row r="15" spans="1:10" ht="15.75" thickTop="1" x14ac:dyDescent="0.25">
      <c r="C15" s="206"/>
      <c r="G15" s="237"/>
    </row>
    <row r="16" spans="1:10" x14ac:dyDescent="0.25">
      <c r="C16" s="206"/>
      <c r="G16" s="236"/>
      <c r="H16" s="218"/>
    </row>
    <row r="17" spans="1:8" x14ac:dyDescent="0.25">
      <c r="A17" s="24"/>
      <c r="B17" s="24"/>
      <c r="C17" s="238"/>
      <c r="D17" s="200"/>
      <c r="E17" s="200"/>
      <c r="F17" s="200"/>
      <c r="G17" s="200"/>
      <c r="H17" s="239" t="s">
        <v>233</v>
      </c>
    </row>
    <row r="18" spans="1:8" x14ac:dyDescent="0.25">
      <c r="C18" s="238"/>
      <c r="D18" s="200"/>
      <c r="E18" s="200"/>
      <c r="F18" s="200"/>
      <c r="G18" s="200"/>
      <c r="H18" s="239"/>
    </row>
    <row r="19" spans="1:8" x14ac:dyDescent="0.25">
      <c r="A19" t="s">
        <v>233</v>
      </c>
      <c r="C19" s="238"/>
      <c r="D19" s="200"/>
      <c r="E19" s="200"/>
      <c r="F19" s="200"/>
      <c r="G19" s="200"/>
      <c r="H19" s="239"/>
    </row>
    <row r="20" spans="1:8" x14ac:dyDescent="0.25">
      <c r="C20" s="240"/>
      <c r="D20" s="200"/>
      <c r="E20" s="200"/>
      <c r="F20" s="200"/>
      <c r="G20" s="200"/>
      <c r="H20" s="239"/>
    </row>
    <row r="21" spans="1:8" x14ac:dyDescent="0.25">
      <c r="C21" s="238"/>
      <c r="D21" s="200"/>
      <c r="E21" s="200"/>
      <c r="F21" s="200"/>
      <c r="G21" s="200"/>
      <c r="H21" s="239"/>
    </row>
    <row r="22" spans="1:8" x14ac:dyDescent="0.25">
      <c r="C22" s="238"/>
      <c r="D22" s="200"/>
      <c r="E22" s="200"/>
      <c r="F22" s="200"/>
      <c r="G22" s="200"/>
      <c r="H22" s="241"/>
    </row>
    <row r="23" spans="1:8" x14ac:dyDescent="0.25">
      <c r="C23" s="238"/>
      <c r="D23" s="200"/>
      <c r="E23" s="200"/>
      <c r="F23" s="200"/>
      <c r="G23" s="200"/>
      <c r="H23" s="241"/>
    </row>
    <row r="24" spans="1:8" x14ac:dyDescent="0.25">
      <c r="C24" s="238"/>
      <c r="D24" s="200"/>
      <c r="E24" s="200"/>
      <c r="F24" s="200"/>
      <c r="G24" s="200"/>
      <c r="H24" s="241"/>
    </row>
  </sheetData>
  <pageMargins left="0.25" right="0.25" top="0.75" bottom="0.75" header="0.3" footer="0.3"/>
  <pageSetup paperSize="5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77"/>
  <sheetViews>
    <sheetView zoomScaleNormal="100" workbookViewId="0">
      <selection activeCell="B5" sqref="B5"/>
    </sheetView>
  </sheetViews>
  <sheetFormatPr defaultRowHeight="15" x14ac:dyDescent="0.25"/>
  <cols>
    <col min="1" max="1" width="22.140625" bestFit="1" customWidth="1"/>
    <col min="2" max="2" width="25.42578125" bestFit="1" customWidth="1"/>
    <col min="3" max="3" width="60.140625" bestFit="1" customWidth="1"/>
    <col min="4" max="4" width="22.5703125" bestFit="1" customWidth="1"/>
    <col min="5" max="5" width="17" bestFit="1" customWidth="1"/>
    <col min="6" max="6" width="13.42578125" bestFit="1" customWidth="1"/>
    <col min="7" max="7" width="15" bestFit="1" customWidth="1"/>
    <col min="8" max="8" width="10.85546875" bestFit="1" customWidth="1"/>
    <col min="9" max="9" width="23.140625" bestFit="1" customWidth="1"/>
    <col min="10" max="10" width="18.140625" bestFit="1" customWidth="1"/>
    <col min="11" max="11" width="63.140625" bestFit="1" customWidth="1"/>
  </cols>
  <sheetData>
    <row r="1" spans="1:11" ht="18.75" x14ac:dyDescent="0.3">
      <c r="A1" s="285" t="s">
        <v>179</v>
      </c>
      <c r="B1" s="285"/>
      <c r="C1" s="285"/>
      <c r="D1" s="285"/>
    </row>
    <row r="2" spans="1:11" ht="15.75" x14ac:dyDescent="0.25">
      <c r="A2" s="286" t="str">
        <f>Rollup!A2</f>
        <v>Data Updated Through 12/02/19</v>
      </c>
      <c r="B2" s="286"/>
      <c r="C2" s="286"/>
      <c r="D2" s="286"/>
    </row>
    <row r="3" spans="1:11" ht="18.75" x14ac:dyDescent="0.3">
      <c r="A3" s="5"/>
      <c r="B3" s="282" t="s">
        <v>213</v>
      </c>
      <c r="C3" s="283"/>
      <c r="D3" s="284"/>
    </row>
    <row r="4" spans="1:11" ht="18.75" x14ac:dyDescent="0.3">
      <c r="A4" s="5"/>
      <c r="B4" s="15" t="s">
        <v>176</v>
      </c>
      <c r="C4" s="15" t="s">
        <v>177</v>
      </c>
      <c r="D4" s="15" t="s">
        <v>209</v>
      </c>
    </row>
    <row r="5" spans="1:11" ht="19.5" thickBot="1" x14ac:dyDescent="0.35">
      <c r="A5" s="5"/>
      <c r="B5" s="10" t="e">
        <f>B8+B35+B53+B66+B75</f>
        <v>#REF!</v>
      </c>
      <c r="C5" s="10" t="e">
        <f>C8+C35+C53+C66+C75</f>
        <v>#REF!</v>
      </c>
      <c r="D5" s="10" t="e">
        <f>D8+D35+D53+D66+D75</f>
        <v>#REF!</v>
      </c>
    </row>
    <row r="6" spans="1:11" ht="15.75" x14ac:dyDescent="0.25">
      <c r="A6" s="5"/>
      <c r="B6" s="5"/>
      <c r="C6" s="5"/>
      <c r="D6" s="5"/>
    </row>
    <row r="7" spans="1:11" ht="18.75" x14ac:dyDescent="0.3">
      <c r="A7" s="20"/>
      <c r="B7" s="21" t="s">
        <v>176</v>
      </c>
      <c r="C7" s="21" t="s">
        <v>177</v>
      </c>
      <c r="D7" s="21" t="s">
        <v>178</v>
      </c>
    </row>
    <row r="8" spans="1:11" ht="19.5" thickBot="1" x14ac:dyDescent="0.35">
      <c r="A8" s="9" t="s">
        <v>169</v>
      </c>
      <c r="B8" s="10" t="e">
        <f>SUM(E10:E32)</f>
        <v>#REF!</v>
      </c>
      <c r="C8" s="10" t="e">
        <f>SUM(F10:F32)</f>
        <v>#REF!</v>
      </c>
      <c r="D8" s="11" t="e">
        <f>SUM(G10:G32)</f>
        <v>#REF!</v>
      </c>
    </row>
    <row r="9" spans="1:11" ht="45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3" t="s">
        <v>9</v>
      </c>
      <c r="I9" s="1" t="s">
        <v>8</v>
      </c>
      <c r="J9" s="3" t="s">
        <v>198</v>
      </c>
      <c r="K9" s="1" t="s">
        <v>7</v>
      </c>
    </row>
    <row r="10" spans="1:11" x14ac:dyDescent="0.25">
      <c r="A10" s="16" t="s">
        <v>85</v>
      </c>
      <c r="B10" s="16" t="s">
        <v>10</v>
      </c>
      <c r="C10" s="16" t="s">
        <v>107</v>
      </c>
      <c r="D10" s="16" t="s">
        <v>87</v>
      </c>
      <c r="E10" s="12">
        <v>7975600</v>
      </c>
      <c r="F10" s="12">
        <v>358760.92</v>
      </c>
      <c r="G10" s="12">
        <v>128461.68</v>
      </c>
      <c r="H10" s="17">
        <v>34082</v>
      </c>
      <c r="I10" s="18" t="s">
        <v>180</v>
      </c>
      <c r="J10" s="16"/>
      <c r="K10" s="16"/>
    </row>
    <row r="11" spans="1:11" x14ac:dyDescent="0.25">
      <c r="A11" s="16" t="s">
        <v>85</v>
      </c>
      <c r="B11" s="16" t="s">
        <v>11</v>
      </c>
      <c r="C11" s="16" t="s">
        <v>102</v>
      </c>
      <c r="D11" s="16" t="s">
        <v>87</v>
      </c>
      <c r="E11" s="12" t="e">
        <v>#REF!</v>
      </c>
      <c r="F11" s="12" t="e">
        <v>#REF!</v>
      </c>
      <c r="G11" s="12" t="e">
        <v>#REF!</v>
      </c>
      <c r="H11" s="17">
        <v>38870</v>
      </c>
      <c r="I11" s="18"/>
      <c r="J11" s="16"/>
      <c r="K11" s="16"/>
    </row>
    <row r="12" spans="1:11" x14ac:dyDescent="0.25">
      <c r="A12" s="16" t="s">
        <v>85</v>
      </c>
      <c r="B12" s="16" t="s">
        <v>12</v>
      </c>
      <c r="C12" s="16" t="s">
        <v>101</v>
      </c>
      <c r="D12" s="16" t="s">
        <v>87</v>
      </c>
      <c r="E12" s="12" t="e">
        <v>#REF!</v>
      </c>
      <c r="F12" s="12" t="e">
        <v>#REF!</v>
      </c>
      <c r="G12" s="12" t="e">
        <v>#REF!</v>
      </c>
      <c r="H12" s="17">
        <v>38871</v>
      </c>
      <c r="I12" s="18" t="s">
        <v>183</v>
      </c>
      <c r="J12" s="16"/>
      <c r="K12" s="16"/>
    </row>
    <row r="13" spans="1:11" x14ac:dyDescent="0.25">
      <c r="A13" s="16" t="s">
        <v>85</v>
      </c>
      <c r="B13" s="16" t="s">
        <v>13</v>
      </c>
      <c r="C13" s="16" t="s">
        <v>103</v>
      </c>
      <c r="D13" s="16" t="s">
        <v>87</v>
      </c>
      <c r="E13" s="12">
        <v>507700</v>
      </c>
      <c r="F13" s="12">
        <v>13968.9</v>
      </c>
      <c r="G13" s="12">
        <v>39130.129999999997</v>
      </c>
      <c r="H13" s="17">
        <v>39577</v>
      </c>
      <c r="I13" s="18" t="s">
        <v>183</v>
      </c>
      <c r="J13" s="16"/>
      <c r="K13" s="16"/>
    </row>
    <row r="14" spans="1:11" x14ac:dyDescent="0.25">
      <c r="A14" s="16" t="s">
        <v>85</v>
      </c>
      <c r="B14" s="16" t="s">
        <v>14</v>
      </c>
      <c r="C14" s="16" t="s">
        <v>95</v>
      </c>
      <c r="D14" s="16" t="s">
        <v>87</v>
      </c>
      <c r="E14" s="12">
        <v>204871.93</v>
      </c>
      <c r="F14" s="12">
        <v>23700</v>
      </c>
      <c r="G14" s="12">
        <v>23700</v>
      </c>
      <c r="H14" s="17">
        <v>39918</v>
      </c>
      <c r="I14" s="18"/>
      <c r="J14" s="16"/>
      <c r="K14" s="16"/>
    </row>
    <row r="15" spans="1:11" x14ac:dyDescent="0.25">
      <c r="A15" s="16" t="s">
        <v>85</v>
      </c>
      <c r="B15" s="16" t="s">
        <v>15</v>
      </c>
      <c r="C15" s="16" t="s">
        <v>96</v>
      </c>
      <c r="D15" s="16" t="s">
        <v>87</v>
      </c>
      <c r="E15" s="12">
        <v>159577.99</v>
      </c>
      <c r="F15" s="12">
        <v>7140</v>
      </c>
      <c r="G15" s="12">
        <v>7140</v>
      </c>
      <c r="H15" s="17">
        <v>39918</v>
      </c>
      <c r="I15" s="18"/>
      <c r="J15" s="16"/>
      <c r="K15" s="16"/>
    </row>
    <row r="16" spans="1:11" x14ac:dyDescent="0.25">
      <c r="A16" s="16" t="s">
        <v>85</v>
      </c>
      <c r="B16" s="16" t="s">
        <v>16</v>
      </c>
      <c r="C16" s="16" t="s">
        <v>92</v>
      </c>
      <c r="D16" s="16" t="s">
        <v>87</v>
      </c>
      <c r="E16" s="12">
        <v>135000</v>
      </c>
      <c r="F16" s="12">
        <v>59832.13</v>
      </c>
      <c r="G16" s="12">
        <v>59832.13</v>
      </c>
      <c r="H16" s="17">
        <v>40330</v>
      </c>
      <c r="I16" s="18" t="s">
        <v>182</v>
      </c>
      <c r="J16" s="16"/>
      <c r="K16" s="16"/>
    </row>
    <row r="17" spans="1:11" x14ac:dyDescent="0.25">
      <c r="A17" s="16" t="s">
        <v>85</v>
      </c>
      <c r="B17" s="16" t="s">
        <v>17</v>
      </c>
      <c r="C17" s="16" t="s">
        <v>91</v>
      </c>
      <c r="D17" s="16" t="s">
        <v>87</v>
      </c>
      <c r="E17" s="12">
        <v>46575</v>
      </c>
      <c r="F17" s="12">
        <v>10748.01</v>
      </c>
      <c r="G17" s="12">
        <v>11909.01</v>
      </c>
      <c r="H17" s="17">
        <v>42705</v>
      </c>
      <c r="I17" s="18" t="s">
        <v>184</v>
      </c>
      <c r="J17" s="16"/>
      <c r="K17" s="16"/>
    </row>
    <row r="18" spans="1:11" x14ac:dyDescent="0.25">
      <c r="A18" s="16" t="s">
        <v>85</v>
      </c>
      <c r="B18" s="16" t="s">
        <v>18</v>
      </c>
      <c r="C18" s="16" t="s">
        <v>97</v>
      </c>
      <c r="D18" s="16" t="s">
        <v>87</v>
      </c>
      <c r="E18" s="12" t="e">
        <v>#REF!</v>
      </c>
      <c r="F18" s="12" t="e">
        <v>#REF!</v>
      </c>
      <c r="G18" s="12" t="e">
        <v>#REF!</v>
      </c>
      <c r="H18" s="17">
        <v>41047</v>
      </c>
      <c r="I18" s="18" t="s">
        <v>181</v>
      </c>
      <c r="J18" s="16"/>
      <c r="K18" s="16"/>
    </row>
    <row r="19" spans="1:11" x14ac:dyDescent="0.25">
      <c r="A19" s="16" t="s">
        <v>85</v>
      </c>
      <c r="B19" s="16" t="s">
        <v>19</v>
      </c>
      <c r="C19" s="16" t="s">
        <v>98</v>
      </c>
      <c r="D19" s="16" t="s">
        <v>87</v>
      </c>
      <c r="E19" s="12">
        <v>65000</v>
      </c>
      <c r="F19" s="12">
        <v>43552.4</v>
      </c>
      <c r="G19" s="12">
        <v>43552.4</v>
      </c>
      <c r="H19" s="17">
        <v>41984</v>
      </c>
      <c r="I19" s="18" t="s">
        <v>181</v>
      </c>
      <c r="J19" s="16"/>
      <c r="K19" s="16"/>
    </row>
    <row r="20" spans="1:11" x14ac:dyDescent="0.25">
      <c r="A20" s="16" t="s">
        <v>85</v>
      </c>
      <c r="B20" s="16" t="s">
        <v>20</v>
      </c>
      <c r="C20" s="16" t="s">
        <v>105</v>
      </c>
      <c r="D20" s="16" t="s">
        <v>87</v>
      </c>
      <c r="E20" s="12">
        <v>197400</v>
      </c>
      <c r="F20" s="12">
        <v>63150.26</v>
      </c>
      <c r="G20" s="12">
        <v>65742.48</v>
      </c>
      <c r="H20" s="17">
        <v>41988</v>
      </c>
      <c r="I20" s="18" t="s">
        <v>181</v>
      </c>
      <c r="J20" s="16"/>
      <c r="K20" s="16"/>
    </row>
    <row r="21" spans="1:11" x14ac:dyDescent="0.25">
      <c r="A21" s="16" t="s">
        <v>85</v>
      </c>
      <c r="B21" s="16" t="s">
        <v>21</v>
      </c>
      <c r="C21" s="16" t="s">
        <v>104</v>
      </c>
      <c r="D21" s="16" t="s">
        <v>87</v>
      </c>
      <c r="E21" s="12">
        <v>161900</v>
      </c>
      <c r="F21" s="12">
        <v>13004.5</v>
      </c>
      <c r="G21" s="12">
        <v>13004.5</v>
      </c>
      <c r="H21" s="17">
        <v>41954</v>
      </c>
      <c r="I21" s="18" t="s">
        <v>185</v>
      </c>
      <c r="J21" s="16"/>
      <c r="K21" s="16"/>
    </row>
    <row r="22" spans="1:11" x14ac:dyDescent="0.25">
      <c r="A22" s="16" t="s">
        <v>85</v>
      </c>
      <c r="B22" s="16" t="s">
        <v>22</v>
      </c>
      <c r="C22" s="16" t="s">
        <v>100</v>
      </c>
      <c r="D22" s="16" t="s">
        <v>87</v>
      </c>
      <c r="E22" s="12">
        <v>195000</v>
      </c>
      <c r="F22" s="12">
        <v>122359.3</v>
      </c>
      <c r="G22" s="12">
        <v>22359.3</v>
      </c>
      <c r="H22" s="17">
        <v>42355</v>
      </c>
      <c r="I22" s="18" t="s">
        <v>183</v>
      </c>
      <c r="J22" s="16"/>
      <c r="K22" s="16"/>
    </row>
    <row r="23" spans="1:11" x14ac:dyDescent="0.25">
      <c r="A23" s="16" t="s">
        <v>85</v>
      </c>
      <c r="B23" s="16" t="s">
        <v>23</v>
      </c>
      <c r="C23" s="16" t="s">
        <v>94</v>
      </c>
      <c r="D23" s="16" t="s">
        <v>87</v>
      </c>
      <c r="E23" s="12">
        <v>18900</v>
      </c>
      <c r="F23" s="12">
        <v>9403</v>
      </c>
      <c r="G23" s="12">
        <v>9403</v>
      </c>
      <c r="H23" s="17">
        <v>42319</v>
      </c>
      <c r="I23" s="18" t="s">
        <v>183</v>
      </c>
      <c r="J23" s="16"/>
      <c r="K23" s="16"/>
    </row>
    <row r="24" spans="1:11" x14ac:dyDescent="0.25">
      <c r="A24" s="16" t="s">
        <v>85</v>
      </c>
      <c r="B24" s="16" t="s">
        <v>24</v>
      </c>
      <c r="C24" s="16" t="s">
        <v>108</v>
      </c>
      <c r="D24" s="16" t="s">
        <v>87</v>
      </c>
      <c r="E24" s="12" t="e">
        <v>#REF!</v>
      </c>
      <c r="F24" s="12" t="e">
        <v>#REF!</v>
      </c>
      <c r="G24" s="12" t="e">
        <v>#REF!</v>
      </c>
      <c r="H24" s="17">
        <v>42319</v>
      </c>
      <c r="I24" s="18" t="s">
        <v>183</v>
      </c>
      <c r="J24" s="16"/>
      <c r="K24" s="16"/>
    </row>
    <row r="25" spans="1:11" x14ac:dyDescent="0.25">
      <c r="A25" s="16" t="s">
        <v>85</v>
      </c>
      <c r="B25" s="16" t="s">
        <v>25</v>
      </c>
      <c r="C25" s="16" t="s">
        <v>93</v>
      </c>
      <c r="D25" s="16" t="s">
        <v>87</v>
      </c>
      <c r="E25" s="12" t="e">
        <v>#REF!</v>
      </c>
      <c r="F25" s="12" t="e">
        <v>#REF!</v>
      </c>
      <c r="G25" s="12" t="e">
        <v>#REF!</v>
      </c>
      <c r="H25" s="17">
        <v>42964</v>
      </c>
      <c r="I25" s="18"/>
      <c r="J25" s="16"/>
      <c r="K25" s="16"/>
    </row>
    <row r="26" spans="1:11" x14ac:dyDescent="0.25">
      <c r="A26" s="16" t="s">
        <v>85</v>
      </c>
      <c r="B26" s="16" t="s">
        <v>26</v>
      </c>
      <c r="C26" s="16" t="s">
        <v>109</v>
      </c>
      <c r="D26" s="16" t="s">
        <v>87</v>
      </c>
      <c r="E26" s="12">
        <v>75000</v>
      </c>
      <c r="F26" s="12">
        <v>42050</v>
      </c>
      <c r="G26" s="12">
        <v>42050</v>
      </c>
      <c r="H26" s="17">
        <v>43157</v>
      </c>
      <c r="I26" s="18" t="s">
        <v>181</v>
      </c>
      <c r="J26" s="16"/>
      <c r="K26" s="16"/>
    </row>
    <row r="27" spans="1:11" x14ac:dyDescent="0.25">
      <c r="A27" s="16" t="s">
        <v>85</v>
      </c>
      <c r="B27" s="16" t="s">
        <v>27</v>
      </c>
      <c r="C27" s="16" t="s">
        <v>99</v>
      </c>
      <c r="D27" s="16" t="s">
        <v>87</v>
      </c>
      <c r="E27" s="12" t="e">
        <v>#REF!</v>
      </c>
      <c r="F27" s="12" t="e">
        <v>#REF!</v>
      </c>
      <c r="G27" s="12" t="e">
        <v>#REF!</v>
      </c>
      <c r="H27" s="17">
        <v>43256</v>
      </c>
      <c r="I27" s="18" t="s">
        <v>183</v>
      </c>
      <c r="J27" s="16"/>
      <c r="K27" s="16"/>
    </row>
    <row r="28" spans="1:11" x14ac:dyDescent="0.25">
      <c r="A28" s="16" t="s">
        <v>85</v>
      </c>
      <c r="B28" s="16" t="s">
        <v>28</v>
      </c>
      <c r="C28" s="16" t="s">
        <v>106</v>
      </c>
      <c r="D28" s="16" t="s">
        <v>87</v>
      </c>
      <c r="E28" s="12">
        <v>455900</v>
      </c>
      <c r="F28" s="12">
        <v>368305</v>
      </c>
      <c r="G28" s="12">
        <v>377902.5</v>
      </c>
      <c r="H28" s="17">
        <v>43322</v>
      </c>
      <c r="I28" s="18" t="s">
        <v>181</v>
      </c>
      <c r="J28" s="16"/>
      <c r="K28" s="16"/>
    </row>
    <row r="29" spans="1:11" x14ac:dyDescent="0.25">
      <c r="A29" s="16" t="s">
        <v>85</v>
      </c>
      <c r="B29" s="16" t="s">
        <v>219</v>
      </c>
      <c r="C29" s="16" t="s">
        <v>220</v>
      </c>
      <c r="D29" s="16" t="s">
        <v>87</v>
      </c>
      <c r="E29" s="12">
        <v>70000</v>
      </c>
      <c r="F29" s="12">
        <v>55241.62</v>
      </c>
      <c r="G29" s="12">
        <v>70000</v>
      </c>
      <c r="H29" s="17">
        <v>43736</v>
      </c>
      <c r="I29" s="18" t="s">
        <v>186</v>
      </c>
      <c r="J29" s="16"/>
      <c r="K29" s="16"/>
    </row>
    <row r="30" spans="1:11" x14ac:dyDescent="0.25">
      <c r="A30" s="16" t="s">
        <v>85</v>
      </c>
      <c r="B30" s="16" t="s">
        <v>221</v>
      </c>
      <c r="C30" s="16" t="s">
        <v>222</v>
      </c>
      <c r="D30" s="16" t="s">
        <v>87</v>
      </c>
      <c r="E30" s="12" t="e">
        <v>#REF!</v>
      </c>
      <c r="F30" s="12" t="e">
        <v>#REF!</v>
      </c>
      <c r="G30" s="12" t="e">
        <v>#REF!</v>
      </c>
      <c r="H30" s="17">
        <v>43736</v>
      </c>
      <c r="I30" s="18" t="s">
        <v>183</v>
      </c>
      <c r="J30" s="16"/>
      <c r="K30" s="16"/>
    </row>
    <row r="31" spans="1:11" x14ac:dyDescent="0.25">
      <c r="A31" s="16" t="s">
        <v>85</v>
      </c>
      <c r="B31" s="16" t="s">
        <v>223</v>
      </c>
      <c r="C31" s="16" t="s">
        <v>224</v>
      </c>
      <c r="D31" s="16" t="s">
        <v>87</v>
      </c>
      <c r="E31" s="12">
        <v>132600</v>
      </c>
      <c r="F31" s="12">
        <v>42321.61</v>
      </c>
      <c r="G31" s="12">
        <v>42321.61</v>
      </c>
      <c r="H31" s="17">
        <v>43736</v>
      </c>
      <c r="I31" s="18" t="s">
        <v>225</v>
      </c>
      <c r="J31" s="16"/>
      <c r="K31" s="16"/>
    </row>
    <row r="32" spans="1:11" x14ac:dyDescent="0.25">
      <c r="A32" s="16" t="s">
        <v>85</v>
      </c>
      <c r="B32" s="16" t="s">
        <v>226</v>
      </c>
      <c r="C32" s="16" t="s">
        <v>227</v>
      </c>
      <c r="D32" s="16" t="s">
        <v>87</v>
      </c>
      <c r="E32" s="12">
        <v>20000</v>
      </c>
      <c r="F32" s="12">
        <v>20000</v>
      </c>
      <c r="G32" s="12">
        <v>20000</v>
      </c>
      <c r="H32" s="17">
        <v>43736</v>
      </c>
      <c r="I32" s="18" t="s">
        <v>183</v>
      </c>
      <c r="J32" s="16"/>
      <c r="K32" s="16"/>
    </row>
    <row r="33" spans="1:11" x14ac:dyDescent="0.25">
      <c r="E33" s="13"/>
      <c r="F33" s="13"/>
      <c r="G33" s="13"/>
      <c r="H33" s="4"/>
      <c r="I33" s="6"/>
    </row>
    <row r="34" spans="1:11" ht="18.75" x14ac:dyDescent="0.3">
      <c r="A34" s="20"/>
      <c r="B34" s="21" t="s">
        <v>176</v>
      </c>
      <c r="C34" s="21" t="s">
        <v>177</v>
      </c>
      <c r="D34" s="21" t="s">
        <v>178</v>
      </c>
      <c r="E34" s="13"/>
      <c r="F34" s="13"/>
      <c r="G34" s="13"/>
    </row>
    <row r="35" spans="1:11" ht="19.5" thickBot="1" x14ac:dyDescent="0.35">
      <c r="A35" s="9" t="s">
        <v>170</v>
      </c>
      <c r="B35" s="10" t="e">
        <f>SUM(E37:E50)</f>
        <v>#REF!</v>
      </c>
      <c r="C35" s="10" t="e">
        <f>SUM(F37:F50)</f>
        <v>#REF!</v>
      </c>
      <c r="D35" s="11" t="e">
        <f>SUM(G37:G50)</f>
        <v>#REF!</v>
      </c>
      <c r="E35" s="13"/>
      <c r="F35" s="13"/>
      <c r="G35" s="13"/>
    </row>
    <row r="36" spans="1:11" ht="45" x14ac:dyDescent="0.25">
      <c r="A36" s="1" t="s">
        <v>0</v>
      </c>
      <c r="B36" s="1" t="s">
        <v>1</v>
      </c>
      <c r="C36" s="1" t="s">
        <v>2</v>
      </c>
      <c r="D36" s="1" t="s">
        <v>3</v>
      </c>
      <c r="E36" s="1" t="s">
        <v>4</v>
      </c>
      <c r="F36" s="1" t="s">
        <v>5</v>
      </c>
      <c r="G36" s="1" t="s">
        <v>6</v>
      </c>
      <c r="H36" s="3" t="s">
        <v>9</v>
      </c>
      <c r="I36" s="1" t="s">
        <v>8</v>
      </c>
      <c r="J36" s="3" t="s">
        <v>198</v>
      </c>
      <c r="K36" s="1" t="s">
        <v>7</v>
      </c>
    </row>
    <row r="37" spans="1:11" x14ac:dyDescent="0.25">
      <c r="A37" s="16" t="s">
        <v>85</v>
      </c>
      <c r="B37" s="16" t="s">
        <v>29</v>
      </c>
      <c r="C37" s="16" t="s">
        <v>159</v>
      </c>
      <c r="D37" s="16" t="s">
        <v>87</v>
      </c>
      <c r="E37" s="12" t="e">
        <f>'$71 MM'!#REF!</f>
        <v>#REF!</v>
      </c>
      <c r="F37" s="12" t="e">
        <f>'$71 MM'!#REF!</f>
        <v>#REF!</v>
      </c>
      <c r="G37" s="12" t="e">
        <f>'$71 MM'!#REF!</f>
        <v>#REF!</v>
      </c>
      <c r="H37" s="17">
        <v>40687</v>
      </c>
      <c r="I37" s="16"/>
      <c r="J37" s="16"/>
      <c r="K37" s="16"/>
    </row>
    <row r="38" spans="1:11" x14ac:dyDescent="0.25">
      <c r="A38" s="16" t="s">
        <v>85</v>
      </c>
      <c r="B38" s="16" t="s">
        <v>30</v>
      </c>
      <c r="C38" s="16" t="s">
        <v>152</v>
      </c>
      <c r="D38" s="16" t="s">
        <v>87</v>
      </c>
      <c r="E38" s="12" t="e">
        <f>'$71 MM'!#REF!</f>
        <v>#REF!</v>
      </c>
      <c r="F38" s="12" t="e">
        <f>'$71 MM'!#REF!</f>
        <v>#REF!</v>
      </c>
      <c r="G38" s="12" t="e">
        <f>'$71 MM'!#REF!</f>
        <v>#REF!</v>
      </c>
      <c r="H38" s="17">
        <v>40764</v>
      </c>
      <c r="I38" s="16" t="s">
        <v>187</v>
      </c>
      <c r="J38" s="16"/>
      <c r="K38" s="16"/>
    </row>
    <row r="39" spans="1:11" x14ac:dyDescent="0.25">
      <c r="A39" s="16" t="s">
        <v>85</v>
      </c>
      <c r="B39" s="16" t="s">
        <v>31</v>
      </c>
      <c r="C39" s="16" t="s">
        <v>149</v>
      </c>
      <c r="D39" s="16" t="s">
        <v>87</v>
      </c>
      <c r="E39" s="12" t="e">
        <f>'$71 MM'!#REF!</f>
        <v>#REF!</v>
      </c>
      <c r="F39" s="12" t="e">
        <f>'$71 MM'!#REF!</f>
        <v>#REF!</v>
      </c>
      <c r="G39" s="12" t="e">
        <f>'$71 MM'!#REF!</f>
        <v>#REF!</v>
      </c>
      <c r="H39" s="17">
        <v>41750</v>
      </c>
      <c r="I39" s="16" t="s">
        <v>187</v>
      </c>
      <c r="J39" s="16"/>
      <c r="K39" s="16"/>
    </row>
    <row r="40" spans="1:11" x14ac:dyDescent="0.25">
      <c r="A40" s="16" t="s">
        <v>85</v>
      </c>
      <c r="B40" s="16" t="s">
        <v>32</v>
      </c>
      <c r="C40" s="16" t="s">
        <v>158</v>
      </c>
      <c r="D40" s="16" t="s">
        <v>87</v>
      </c>
      <c r="E40" s="12" t="e">
        <f>'$71 MM'!#REF!</f>
        <v>#REF!</v>
      </c>
      <c r="F40" s="12" t="e">
        <f>'$71 MM'!#REF!</f>
        <v>#REF!</v>
      </c>
      <c r="G40" s="12" t="e">
        <f>'$71 MM'!#REF!</f>
        <v>#REF!</v>
      </c>
      <c r="H40" s="17">
        <v>41799</v>
      </c>
      <c r="I40" s="16"/>
      <c r="J40" s="16"/>
      <c r="K40" s="16"/>
    </row>
    <row r="41" spans="1:11" x14ac:dyDescent="0.25">
      <c r="A41" s="16" t="s">
        <v>85</v>
      </c>
      <c r="B41" s="16" t="s">
        <v>33</v>
      </c>
      <c r="C41" s="16" t="s">
        <v>161</v>
      </c>
      <c r="D41" s="16" t="s">
        <v>87</v>
      </c>
      <c r="E41" s="12" t="e">
        <f>'$71 MM'!#REF!</f>
        <v>#REF!</v>
      </c>
      <c r="F41" s="12" t="e">
        <f>'$71 MM'!#REF!</f>
        <v>#REF!</v>
      </c>
      <c r="G41" s="12" t="e">
        <f>'$71 MM'!#REF!</f>
        <v>#REF!</v>
      </c>
      <c r="H41" s="17">
        <v>41799</v>
      </c>
      <c r="I41" s="16"/>
      <c r="J41" s="16"/>
      <c r="K41" s="16"/>
    </row>
    <row r="42" spans="1:11" x14ac:dyDescent="0.25">
      <c r="A42" s="16" t="s">
        <v>85</v>
      </c>
      <c r="B42" s="16" t="s">
        <v>34</v>
      </c>
      <c r="C42" s="16" t="s">
        <v>155</v>
      </c>
      <c r="D42" s="16" t="s">
        <v>87</v>
      </c>
      <c r="E42" s="12" t="e">
        <f>'$71 MM'!#REF!</f>
        <v>#REF!</v>
      </c>
      <c r="F42" s="12" t="e">
        <f>'$71 MM'!#REF!</f>
        <v>#REF!</v>
      </c>
      <c r="G42" s="12" t="e">
        <f>'$71 MM'!#REF!</f>
        <v>#REF!</v>
      </c>
      <c r="H42" s="17">
        <v>42047</v>
      </c>
      <c r="I42" s="16" t="s">
        <v>187</v>
      </c>
      <c r="J42" s="16"/>
      <c r="K42" s="16"/>
    </row>
    <row r="43" spans="1:11" x14ac:dyDescent="0.25">
      <c r="A43" s="16" t="s">
        <v>85</v>
      </c>
      <c r="B43" s="16" t="s">
        <v>35</v>
      </c>
      <c r="C43" s="16" t="s">
        <v>156</v>
      </c>
      <c r="D43" s="16" t="s">
        <v>87</v>
      </c>
      <c r="E43" s="12" t="e">
        <f>'$71 MM'!#REF!</f>
        <v>#REF!</v>
      </c>
      <c r="F43" s="12" t="e">
        <f>'$71 MM'!#REF!</f>
        <v>#REF!</v>
      </c>
      <c r="G43" s="12" t="e">
        <f>'$71 MM'!#REF!</f>
        <v>#REF!</v>
      </c>
      <c r="H43" s="17">
        <v>42090</v>
      </c>
      <c r="I43" s="16" t="s">
        <v>187</v>
      </c>
      <c r="J43" s="16"/>
      <c r="K43" s="16"/>
    </row>
    <row r="44" spans="1:11" x14ac:dyDescent="0.25">
      <c r="A44" s="16" t="s">
        <v>85</v>
      </c>
      <c r="B44" s="16" t="s">
        <v>36</v>
      </c>
      <c r="C44" s="16" t="s">
        <v>157</v>
      </c>
      <c r="D44" s="16" t="s">
        <v>87</v>
      </c>
      <c r="E44" s="12" t="e">
        <f>'$71 MM'!#REF!</f>
        <v>#REF!</v>
      </c>
      <c r="F44" s="12" t="e">
        <f>'$71 MM'!#REF!</f>
        <v>#REF!</v>
      </c>
      <c r="G44" s="12" t="e">
        <f>'$71 MM'!#REF!</f>
        <v>#REF!</v>
      </c>
      <c r="H44" s="17">
        <v>42129</v>
      </c>
      <c r="I44" s="16" t="s">
        <v>187</v>
      </c>
      <c r="J44" s="16"/>
      <c r="K44" s="16"/>
    </row>
    <row r="45" spans="1:11" x14ac:dyDescent="0.25">
      <c r="A45" s="16" t="s">
        <v>85</v>
      </c>
      <c r="B45" s="16" t="s">
        <v>37</v>
      </c>
      <c r="C45" s="16" t="s">
        <v>150</v>
      </c>
      <c r="D45" s="16" t="s">
        <v>87</v>
      </c>
      <c r="E45" s="12">
        <f>'$71 MM'!D4</f>
        <v>6883200</v>
      </c>
      <c r="F45" s="12" t="e">
        <f>'$71 MM'!#REF!</f>
        <v>#REF!</v>
      </c>
      <c r="G45" s="12" t="e">
        <f>'$71 MM'!#REF!</f>
        <v>#REF!</v>
      </c>
      <c r="H45" s="17">
        <v>42417</v>
      </c>
      <c r="I45" s="16" t="s">
        <v>187</v>
      </c>
      <c r="J45" s="16"/>
      <c r="K45" s="16"/>
    </row>
    <row r="46" spans="1:11" x14ac:dyDescent="0.25">
      <c r="A46" s="16" t="s">
        <v>85</v>
      </c>
      <c r="B46" s="16" t="s">
        <v>38</v>
      </c>
      <c r="C46" s="16" t="s">
        <v>151</v>
      </c>
      <c r="D46" s="16" t="s">
        <v>87</v>
      </c>
      <c r="E46" s="12" t="e">
        <f>'$71 MM'!#REF!</f>
        <v>#REF!</v>
      </c>
      <c r="F46" s="12" t="e">
        <f>'$71 MM'!#REF!</f>
        <v>#REF!</v>
      </c>
      <c r="G46" s="12" t="e">
        <f>'$71 MM'!#REF!</f>
        <v>#REF!</v>
      </c>
      <c r="H46" s="17">
        <v>42417</v>
      </c>
      <c r="I46" s="16" t="s">
        <v>187</v>
      </c>
      <c r="J46" s="16"/>
      <c r="K46" s="16"/>
    </row>
    <row r="47" spans="1:11" x14ac:dyDescent="0.25">
      <c r="A47" s="16" t="s">
        <v>85</v>
      </c>
      <c r="B47" s="16" t="s">
        <v>39</v>
      </c>
      <c r="C47" s="16" t="s">
        <v>153</v>
      </c>
      <c r="D47" s="16" t="s">
        <v>87</v>
      </c>
      <c r="E47" s="12" t="e">
        <f>'$71 MM'!#REF!</f>
        <v>#REF!</v>
      </c>
      <c r="F47" s="12" t="e">
        <f>'$71 MM'!#REF!</f>
        <v>#REF!</v>
      </c>
      <c r="G47" s="12" t="e">
        <f>'$71 MM'!#REF!</f>
        <v>#REF!</v>
      </c>
      <c r="H47" s="17">
        <v>42570</v>
      </c>
      <c r="I47" s="16"/>
      <c r="J47" s="16"/>
      <c r="K47" s="16"/>
    </row>
    <row r="48" spans="1:11" x14ac:dyDescent="0.25">
      <c r="A48" s="16" t="s">
        <v>85</v>
      </c>
      <c r="B48" s="16" t="s">
        <v>40</v>
      </c>
      <c r="C48" s="16" t="s">
        <v>160</v>
      </c>
      <c r="D48" s="16" t="s">
        <v>87</v>
      </c>
      <c r="E48" s="12">
        <f>'$71 MM'!D16</f>
        <v>2760000</v>
      </c>
      <c r="F48" s="12" t="e">
        <f>'$71 MM'!#REF!</f>
        <v>#REF!</v>
      </c>
      <c r="G48" s="12" t="e">
        <f>'$71 MM'!#REF!</f>
        <v>#REF!</v>
      </c>
      <c r="H48" s="17">
        <v>42748</v>
      </c>
      <c r="I48" s="16" t="s">
        <v>187</v>
      </c>
      <c r="J48" s="16"/>
      <c r="K48" s="16"/>
    </row>
    <row r="49" spans="1:11" x14ac:dyDescent="0.25">
      <c r="A49" s="16" t="s">
        <v>85</v>
      </c>
      <c r="B49" s="16" t="s">
        <v>41</v>
      </c>
      <c r="C49" s="16" t="s">
        <v>154</v>
      </c>
      <c r="D49" s="16" t="s">
        <v>87</v>
      </c>
      <c r="E49" s="12">
        <f>'$71 MM'!D29</f>
        <v>575000</v>
      </c>
      <c r="F49" s="12" t="e">
        <f>'$71 MM'!#REF!</f>
        <v>#REF!</v>
      </c>
      <c r="G49" s="12" t="e">
        <f>'$71 MM'!#REF!</f>
        <v>#REF!</v>
      </c>
      <c r="H49" s="17">
        <v>42758</v>
      </c>
      <c r="I49" s="16" t="s">
        <v>187</v>
      </c>
      <c r="J49" s="16"/>
      <c r="K49" s="16"/>
    </row>
    <row r="50" spans="1:11" x14ac:dyDescent="0.25">
      <c r="A50" s="16" t="s">
        <v>85</v>
      </c>
      <c r="B50" s="16" t="s">
        <v>228</v>
      </c>
      <c r="C50" s="16" t="s">
        <v>230</v>
      </c>
      <c r="D50" s="16" t="s">
        <v>87</v>
      </c>
      <c r="E50" s="12" t="e">
        <f>'$71 MM'!#REF!</f>
        <v>#REF!</v>
      </c>
      <c r="F50" s="12" t="e">
        <f>'$71 MM'!#REF!</f>
        <v>#REF!</v>
      </c>
      <c r="G50" s="12" t="e">
        <f>'$71 MM'!#REF!</f>
        <v>#REF!</v>
      </c>
      <c r="H50" s="17">
        <v>43739</v>
      </c>
      <c r="I50" s="16" t="s">
        <v>187</v>
      </c>
      <c r="J50" s="16"/>
      <c r="K50" s="16"/>
    </row>
    <row r="51" spans="1:11" x14ac:dyDescent="0.25">
      <c r="E51" s="13"/>
      <c r="F51" s="13"/>
      <c r="G51" s="13"/>
    </row>
    <row r="52" spans="1:11" ht="18.75" x14ac:dyDescent="0.3">
      <c r="A52" s="7"/>
      <c r="B52" s="8" t="s">
        <v>176</v>
      </c>
      <c r="C52" s="8" t="s">
        <v>177</v>
      </c>
      <c r="D52" s="8" t="s">
        <v>178</v>
      </c>
      <c r="E52" s="13"/>
      <c r="F52" s="13"/>
      <c r="G52" s="13"/>
    </row>
    <row r="53" spans="1:11" ht="19.5" thickBot="1" x14ac:dyDescent="0.35">
      <c r="A53" s="9" t="s">
        <v>171</v>
      </c>
      <c r="B53" s="10">
        <f>SUM(E55:E62)</f>
        <v>4884900</v>
      </c>
      <c r="C53" s="10">
        <f>SUM(F55:F62)</f>
        <v>4546777.9399999995</v>
      </c>
      <c r="D53" s="11">
        <f>SUM(G55:G62)</f>
        <v>4412200</v>
      </c>
      <c r="E53" s="13"/>
      <c r="F53" s="13"/>
      <c r="G53" s="13"/>
    </row>
    <row r="54" spans="1:11" ht="45" x14ac:dyDescent="0.25">
      <c r="A54" s="1" t="s">
        <v>0</v>
      </c>
      <c r="B54" s="1" t="s">
        <v>1</v>
      </c>
      <c r="C54" s="1" t="s">
        <v>2</v>
      </c>
      <c r="D54" s="1" t="s">
        <v>3</v>
      </c>
      <c r="E54" s="1" t="s">
        <v>4</v>
      </c>
      <c r="F54" s="1" t="s">
        <v>5</v>
      </c>
      <c r="G54" s="1" t="s">
        <v>6</v>
      </c>
      <c r="H54" s="3" t="s">
        <v>9</v>
      </c>
      <c r="I54" s="1" t="s">
        <v>8</v>
      </c>
      <c r="J54" s="3" t="s">
        <v>198</v>
      </c>
      <c r="K54" s="1" t="s">
        <v>7</v>
      </c>
    </row>
    <row r="55" spans="1:11" x14ac:dyDescent="0.25">
      <c r="A55" s="16" t="s">
        <v>85</v>
      </c>
      <c r="B55" s="16" t="s">
        <v>42</v>
      </c>
      <c r="C55" s="16" t="s">
        <v>123</v>
      </c>
      <c r="D55" s="16" t="s">
        <v>87</v>
      </c>
      <c r="E55" s="12">
        <f>'CB47'!E3</f>
        <v>1850000</v>
      </c>
      <c r="F55" s="12">
        <f>'CB47'!I3</f>
        <v>1775000</v>
      </c>
      <c r="G55" s="12">
        <f>'CB47'!D3</f>
        <v>1850000</v>
      </c>
      <c r="H55" s="17">
        <v>40365</v>
      </c>
      <c r="I55" s="16"/>
      <c r="J55" s="16"/>
      <c r="K55" s="16"/>
    </row>
    <row r="56" spans="1:11" x14ac:dyDescent="0.25">
      <c r="A56" s="16" t="s">
        <v>85</v>
      </c>
      <c r="B56" s="16" t="s">
        <v>43</v>
      </c>
      <c r="C56" s="16" t="s">
        <v>124</v>
      </c>
      <c r="D56" s="16" t="s">
        <v>87</v>
      </c>
      <c r="E56" s="12">
        <f>'CB47'!E4</f>
        <v>1850000</v>
      </c>
      <c r="F56" s="12">
        <f>'CB47'!I4</f>
        <v>1756500</v>
      </c>
      <c r="G56" s="12">
        <f>'CB47'!D4</f>
        <v>1850000</v>
      </c>
      <c r="H56" s="17">
        <v>42116</v>
      </c>
      <c r="I56" s="16" t="s">
        <v>189</v>
      </c>
      <c r="J56" s="16"/>
      <c r="K56" s="16"/>
    </row>
    <row r="57" spans="1:11" x14ac:dyDescent="0.25">
      <c r="A57" s="16" t="s">
        <v>85</v>
      </c>
      <c r="B57" s="16" t="s">
        <v>44</v>
      </c>
      <c r="C57" s="16" t="s">
        <v>129</v>
      </c>
      <c r="D57" s="16" t="s">
        <v>87</v>
      </c>
      <c r="E57" s="12">
        <f>'CB47'!E5</f>
        <v>308000</v>
      </c>
      <c r="F57" s="12">
        <f>'CB47'!I5</f>
        <v>308000</v>
      </c>
      <c r="G57" s="12">
        <f>'CB47'!D5</f>
        <v>308000</v>
      </c>
      <c r="H57" s="17">
        <v>42662</v>
      </c>
      <c r="I57" s="16" t="s">
        <v>190</v>
      </c>
      <c r="J57" s="16"/>
      <c r="K57" s="16" t="s">
        <v>130</v>
      </c>
    </row>
    <row r="58" spans="1:11" x14ac:dyDescent="0.25">
      <c r="A58" s="16" t="s">
        <v>85</v>
      </c>
      <c r="B58" s="16" t="s">
        <v>45</v>
      </c>
      <c r="C58" s="16" t="s">
        <v>131</v>
      </c>
      <c r="D58" s="16" t="s">
        <v>87</v>
      </c>
      <c r="E58" s="12">
        <f>'CB47'!E6</f>
        <v>244200</v>
      </c>
      <c r="F58" s="12">
        <f>'CB47'!I6</f>
        <v>244200</v>
      </c>
      <c r="G58" s="12">
        <f>'CB47'!D6</f>
        <v>244200</v>
      </c>
      <c r="H58" s="17">
        <v>42797</v>
      </c>
      <c r="I58" s="16" t="s">
        <v>188</v>
      </c>
      <c r="J58" s="16"/>
      <c r="K58" s="16"/>
    </row>
    <row r="59" spans="1:11" x14ac:dyDescent="0.25">
      <c r="A59" s="16" t="s">
        <v>85</v>
      </c>
      <c r="B59" s="16" t="s">
        <v>82</v>
      </c>
      <c r="C59" s="16" t="s">
        <v>125</v>
      </c>
      <c r="D59" s="16" t="s">
        <v>87</v>
      </c>
      <c r="E59" s="12">
        <f>'CB47'!E7</f>
        <v>160000</v>
      </c>
      <c r="F59" s="12">
        <f>'CB47'!I7</f>
        <v>159981.31</v>
      </c>
      <c r="G59" s="12">
        <f>'CB47'!D7</f>
        <v>160000</v>
      </c>
      <c r="H59" s="17">
        <v>43522</v>
      </c>
      <c r="I59" s="16" t="s">
        <v>192</v>
      </c>
      <c r="J59" s="16"/>
      <c r="K59" s="16" t="s">
        <v>126</v>
      </c>
    </row>
    <row r="60" spans="1:11" x14ac:dyDescent="0.25">
      <c r="A60" s="16" t="s">
        <v>85</v>
      </c>
      <c r="B60" s="16" t="s">
        <v>83</v>
      </c>
      <c r="C60" s="16" t="s">
        <v>127</v>
      </c>
      <c r="D60" s="16" t="s">
        <v>87</v>
      </c>
      <c r="E60" s="12">
        <f>'CB47'!E8</f>
        <v>142000</v>
      </c>
      <c r="F60" s="12">
        <f>'CB47'!I8</f>
        <v>142000</v>
      </c>
      <c r="G60" s="12">
        <f>'CB47'!D8</f>
        <v>0</v>
      </c>
      <c r="H60" s="17">
        <v>43522</v>
      </c>
      <c r="I60" s="16" t="s">
        <v>190</v>
      </c>
      <c r="J60" s="16"/>
      <c r="K60" s="16" t="s">
        <v>128</v>
      </c>
    </row>
    <row r="61" spans="1:11" x14ac:dyDescent="0.25">
      <c r="A61" s="16" t="s">
        <v>85</v>
      </c>
      <c r="B61" s="16" t="s">
        <v>84</v>
      </c>
      <c r="C61" s="16" t="s">
        <v>132</v>
      </c>
      <c r="D61" s="16" t="s">
        <v>87</v>
      </c>
      <c r="E61" s="12">
        <f>'CB47'!E9</f>
        <v>183000</v>
      </c>
      <c r="F61" s="12">
        <f>'CB47'!I9</f>
        <v>161096.63</v>
      </c>
      <c r="G61" s="12">
        <f>'CB47'!D9</f>
        <v>0</v>
      </c>
      <c r="H61" s="17">
        <v>43528</v>
      </c>
      <c r="I61" s="16" t="s">
        <v>191</v>
      </c>
      <c r="J61" s="16"/>
      <c r="K61" s="16" t="s">
        <v>133</v>
      </c>
    </row>
    <row r="62" spans="1:11" x14ac:dyDescent="0.25">
      <c r="A62" s="16" t="s">
        <v>85</v>
      </c>
      <c r="B62" s="16" t="s">
        <v>211</v>
      </c>
      <c r="C62" s="16" t="s">
        <v>212</v>
      </c>
      <c r="D62" s="16" t="s">
        <v>87</v>
      </c>
      <c r="E62" s="12">
        <f>'CB47'!E14</f>
        <v>147700</v>
      </c>
      <c r="F62" s="12">
        <f>'CB47'!I14</f>
        <v>0</v>
      </c>
      <c r="G62" s="12">
        <f>'CB47'!D14</f>
        <v>0</v>
      </c>
      <c r="H62" s="17">
        <v>43528</v>
      </c>
      <c r="I62" s="16" t="s">
        <v>191</v>
      </c>
      <c r="J62" s="16"/>
      <c r="K62" s="16" t="s">
        <v>133</v>
      </c>
    </row>
    <row r="63" spans="1:11" x14ac:dyDescent="0.25">
      <c r="E63" s="13"/>
      <c r="F63" s="13"/>
      <c r="G63" s="13"/>
      <c r="H63" s="4"/>
    </row>
    <row r="64" spans="1:11" x14ac:dyDescent="0.25">
      <c r="E64" s="13"/>
      <c r="F64" s="13"/>
      <c r="G64" s="13"/>
    </row>
    <row r="65" spans="1:11" ht="18.75" x14ac:dyDescent="0.3">
      <c r="A65" s="20"/>
      <c r="B65" s="21" t="s">
        <v>176</v>
      </c>
      <c r="C65" s="21" t="s">
        <v>177</v>
      </c>
      <c r="D65" s="21" t="s">
        <v>178</v>
      </c>
      <c r="E65" s="13"/>
      <c r="F65" s="13"/>
      <c r="G65" s="13"/>
    </row>
    <row r="66" spans="1:11" ht="19.5" thickBot="1" x14ac:dyDescent="0.35">
      <c r="A66" s="9" t="s">
        <v>173</v>
      </c>
      <c r="B66" s="10" t="e">
        <f>SUM(E68:E72)</f>
        <v>#REF!</v>
      </c>
      <c r="C66" s="10" t="e">
        <f>SUM(F68:F72)</f>
        <v>#REF!</v>
      </c>
      <c r="D66" s="11" t="e">
        <f>SUM(G68:G72)</f>
        <v>#REF!</v>
      </c>
      <c r="E66" s="13"/>
      <c r="F66" s="13"/>
      <c r="G66" s="13"/>
    </row>
    <row r="67" spans="1:11" ht="45" x14ac:dyDescent="0.25">
      <c r="A67" s="1" t="s">
        <v>0</v>
      </c>
      <c r="B67" s="1" t="s">
        <v>1</v>
      </c>
      <c r="C67" s="1" t="s">
        <v>2</v>
      </c>
      <c r="D67" s="1" t="s">
        <v>3</v>
      </c>
      <c r="E67" s="1" t="s">
        <v>4</v>
      </c>
      <c r="F67" s="1" t="s">
        <v>5</v>
      </c>
      <c r="G67" s="1" t="s">
        <v>6</v>
      </c>
      <c r="H67" s="3" t="s">
        <v>9</v>
      </c>
      <c r="I67" s="1" t="s">
        <v>8</v>
      </c>
      <c r="J67" s="3" t="s">
        <v>198</v>
      </c>
      <c r="K67" s="1" t="s">
        <v>7</v>
      </c>
    </row>
    <row r="68" spans="1:11" x14ac:dyDescent="0.25">
      <c r="A68" s="16" t="s">
        <v>85</v>
      </c>
      <c r="B68" s="16" t="s">
        <v>48</v>
      </c>
      <c r="C68" s="16" t="s">
        <v>165</v>
      </c>
      <c r="D68" s="16" t="s">
        <v>87</v>
      </c>
      <c r="E68" s="12" t="e">
        <f>#REF!</f>
        <v>#REF!</v>
      </c>
      <c r="F68" s="12" t="e">
        <f>#REF!</f>
        <v>#REF!</v>
      </c>
      <c r="G68" s="12" t="e">
        <f>#REF!</f>
        <v>#REF!</v>
      </c>
      <c r="H68" s="17">
        <v>36708</v>
      </c>
      <c r="I68" s="16"/>
      <c r="J68" s="16"/>
      <c r="K68" s="16"/>
    </row>
    <row r="69" spans="1:11" x14ac:dyDescent="0.25">
      <c r="A69" s="16" t="s">
        <v>85</v>
      </c>
      <c r="B69" s="16" t="s">
        <v>49</v>
      </c>
      <c r="C69" s="16" t="s">
        <v>162</v>
      </c>
      <c r="D69" s="16" t="s">
        <v>87</v>
      </c>
      <c r="E69" s="12" t="e">
        <f>#REF!</f>
        <v>#REF!</v>
      </c>
      <c r="F69" s="12" t="e">
        <f>#REF!</f>
        <v>#REF!</v>
      </c>
      <c r="G69" s="12" t="e">
        <f>#REF!</f>
        <v>#REF!</v>
      </c>
      <c r="H69" s="16"/>
      <c r="I69" s="16" t="s">
        <v>194</v>
      </c>
      <c r="J69" s="16"/>
      <c r="K69" s="16"/>
    </row>
    <row r="70" spans="1:11" x14ac:dyDescent="0.25">
      <c r="A70" s="16" t="s">
        <v>85</v>
      </c>
      <c r="B70" s="16" t="s">
        <v>50</v>
      </c>
      <c r="C70" s="16" t="s">
        <v>164</v>
      </c>
      <c r="D70" s="16" t="s">
        <v>87</v>
      </c>
      <c r="E70" s="12" t="e">
        <f>#REF!</f>
        <v>#REF!</v>
      </c>
      <c r="F70" s="12" t="e">
        <f>#REF!</f>
        <v>#REF!</v>
      </c>
      <c r="G70" s="12" t="e">
        <f>#REF!</f>
        <v>#REF!</v>
      </c>
      <c r="H70" s="17">
        <v>39988</v>
      </c>
      <c r="I70" s="16"/>
      <c r="J70" s="16"/>
      <c r="K70" s="16"/>
    </row>
    <row r="71" spans="1:11" x14ac:dyDescent="0.25">
      <c r="A71" s="16" t="s">
        <v>85</v>
      </c>
      <c r="B71" s="16" t="s">
        <v>51</v>
      </c>
      <c r="C71" s="16" t="s">
        <v>163</v>
      </c>
      <c r="D71" s="16" t="s">
        <v>87</v>
      </c>
      <c r="E71" s="12" t="e">
        <f>#REF!</f>
        <v>#REF!</v>
      </c>
      <c r="F71" s="12" t="e">
        <f>#REF!</f>
        <v>#REF!</v>
      </c>
      <c r="G71" s="12" t="e">
        <f>#REF!</f>
        <v>#REF!</v>
      </c>
      <c r="H71" s="17">
        <v>39988</v>
      </c>
      <c r="I71" s="16" t="s">
        <v>194</v>
      </c>
      <c r="J71" s="16"/>
      <c r="K71" s="16"/>
    </row>
    <row r="72" spans="1:11" x14ac:dyDescent="0.25">
      <c r="A72" s="16" t="s">
        <v>85</v>
      </c>
      <c r="B72" s="16" t="s">
        <v>52</v>
      </c>
      <c r="C72" s="16" t="s">
        <v>167</v>
      </c>
      <c r="D72" s="16" t="s">
        <v>87</v>
      </c>
      <c r="E72" s="12" t="e">
        <f>#REF!</f>
        <v>#REF!</v>
      </c>
      <c r="F72" s="12" t="e">
        <f>#REF!</f>
        <v>#REF!</v>
      </c>
      <c r="G72" s="12" t="e">
        <f>#REF!</f>
        <v>#REF!</v>
      </c>
      <c r="H72" s="16"/>
      <c r="I72" s="16"/>
      <c r="J72" s="16"/>
      <c r="K72" s="16"/>
    </row>
    <row r="73" spans="1:11" x14ac:dyDescent="0.25">
      <c r="E73" s="13"/>
      <c r="F73" s="13"/>
      <c r="G73" s="13"/>
    </row>
    <row r="74" spans="1:11" ht="18.75" x14ac:dyDescent="0.3">
      <c r="A74" s="20"/>
      <c r="B74" s="21" t="s">
        <v>176</v>
      </c>
      <c r="C74" s="21" t="s">
        <v>177</v>
      </c>
      <c r="D74" s="21" t="s">
        <v>178</v>
      </c>
      <c r="E74" s="13"/>
      <c r="F74" s="13"/>
      <c r="G74" s="13"/>
    </row>
    <row r="75" spans="1:11" ht="19.5" thickBot="1" x14ac:dyDescent="0.35">
      <c r="A75" s="9" t="s">
        <v>174</v>
      </c>
      <c r="B75" s="10" t="e">
        <f>SUM(E77:E77)</f>
        <v>#REF!</v>
      </c>
      <c r="C75" s="10" t="e">
        <f>SUM(F77:F77)</f>
        <v>#REF!</v>
      </c>
      <c r="D75" s="11" t="e">
        <f>SUM(G77:G77)</f>
        <v>#REF!</v>
      </c>
      <c r="E75" s="13"/>
      <c r="F75" s="13"/>
      <c r="G75" s="13"/>
    </row>
    <row r="76" spans="1:11" ht="45" x14ac:dyDescent="0.25">
      <c r="A76" s="1" t="s">
        <v>0</v>
      </c>
      <c r="B76" s="1" t="s">
        <v>1</v>
      </c>
      <c r="C76" s="1" t="s">
        <v>2</v>
      </c>
      <c r="D76" s="1" t="s">
        <v>3</v>
      </c>
      <c r="E76" s="1" t="s">
        <v>4</v>
      </c>
      <c r="F76" s="1" t="s">
        <v>5</v>
      </c>
      <c r="G76" s="1" t="s">
        <v>6</v>
      </c>
      <c r="H76" s="3" t="s">
        <v>9</v>
      </c>
      <c r="I76" s="1" t="s">
        <v>8</v>
      </c>
      <c r="J76" s="3" t="s">
        <v>198</v>
      </c>
      <c r="K76" s="1" t="s">
        <v>7</v>
      </c>
    </row>
    <row r="77" spans="1:11" x14ac:dyDescent="0.25">
      <c r="A77" s="16" t="s">
        <v>85</v>
      </c>
      <c r="B77" s="16" t="s">
        <v>54</v>
      </c>
      <c r="C77" s="16" t="s">
        <v>166</v>
      </c>
      <c r="D77" s="16" t="s">
        <v>87</v>
      </c>
      <c r="E77" s="12" t="e">
        <f>#REF!</f>
        <v>#REF!</v>
      </c>
      <c r="F77" s="12" t="e">
        <f>#REF!</f>
        <v>#REF!</v>
      </c>
      <c r="G77" s="12" t="e">
        <f>#REF!</f>
        <v>#REF!</v>
      </c>
      <c r="H77" s="17">
        <v>40351</v>
      </c>
      <c r="I77" s="16"/>
      <c r="J77" s="16"/>
      <c r="K77" s="16"/>
    </row>
  </sheetData>
  <mergeCells count="3">
    <mergeCell ref="A1:D1"/>
    <mergeCell ref="A2:D2"/>
    <mergeCell ref="B3:D3"/>
  </mergeCells>
  <pageMargins left="0.7" right="0.7" top="0.75" bottom="0.75" header="0.3" footer="0.3"/>
  <pageSetup paperSize="5" scale="55" fitToHeight="0" orientation="landscape" r:id="rId1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CCE06-702A-40A5-B505-015EFA6BB35A}">
  <sheetPr>
    <pageSetUpPr fitToPage="1"/>
  </sheetPr>
  <dimension ref="A1:M72"/>
  <sheetViews>
    <sheetView zoomScale="90" zoomScaleNormal="90" workbookViewId="0">
      <pane ySplit="8" topLeftCell="A33" activePane="bottomLeft" state="frozen"/>
      <selection pane="bottomLeft" activeCell="J47" sqref="J47"/>
    </sheetView>
  </sheetViews>
  <sheetFormatPr defaultColWidth="10.140625" defaultRowHeight="15.75" x14ac:dyDescent="0.25"/>
  <cols>
    <col min="1" max="1" width="11" style="132" customWidth="1"/>
    <col min="2" max="2" width="60.140625" style="133" bestFit="1" customWidth="1"/>
    <col min="3" max="3" width="18.140625" style="5" bestFit="1" customWidth="1"/>
    <col min="4" max="4" width="15.28515625" style="5" bestFit="1" customWidth="1"/>
    <col min="5" max="5" width="13.42578125" style="5" bestFit="1" customWidth="1"/>
    <col min="6" max="6" width="12.85546875" style="5" bestFit="1" customWidth="1"/>
    <col min="7" max="7" width="15.140625" style="5" customWidth="1"/>
    <col min="8" max="8" width="13.85546875" style="5" customWidth="1"/>
    <col min="9" max="9" width="16.85546875" style="5" customWidth="1"/>
    <col min="10" max="10" width="13.5703125" style="5" customWidth="1"/>
    <col min="11" max="11" width="15" style="5" customWidth="1"/>
    <col min="12" max="12" width="42.140625" style="5" bestFit="1" customWidth="1"/>
    <col min="13" max="13" width="65.5703125" style="5" bestFit="1" customWidth="1"/>
    <col min="14" max="16" width="8.140625" style="5" customWidth="1"/>
    <col min="17" max="16384" width="10.140625" style="5"/>
  </cols>
  <sheetData>
    <row r="1" spans="1:13" ht="16.5" thickBot="1" x14ac:dyDescent="0.3">
      <c r="B1" s="136" t="s">
        <v>266</v>
      </c>
      <c r="E1" s="53"/>
      <c r="F1" s="53"/>
      <c r="G1" s="53"/>
      <c r="K1" s="53"/>
      <c r="L1" s="53"/>
    </row>
    <row r="2" spans="1:13" ht="16.5" thickBot="1" x14ac:dyDescent="0.3">
      <c r="B2" s="119"/>
      <c r="E2" s="54"/>
      <c r="F2" s="54"/>
      <c r="G2" s="54"/>
      <c r="H2" s="293" t="s">
        <v>268</v>
      </c>
      <c r="I2" s="294"/>
      <c r="J2" s="294"/>
      <c r="K2" s="295"/>
      <c r="L2" s="54"/>
      <c r="M2" s="53"/>
    </row>
    <row r="3" spans="1:13" ht="16.5" thickBot="1" x14ac:dyDescent="0.3">
      <c r="B3" s="119"/>
      <c r="D3" s="299" t="s">
        <v>265</v>
      </c>
      <c r="E3" s="300"/>
      <c r="F3" s="300"/>
      <c r="G3" s="301"/>
      <c r="H3" s="296" t="s">
        <v>5</v>
      </c>
      <c r="I3" s="297"/>
      <c r="J3" s="298"/>
      <c r="K3" s="89"/>
    </row>
    <row r="4" spans="1:13" s="55" customFormat="1" ht="32.25" thickBot="1" x14ac:dyDescent="0.3">
      <c r="A4" s="64" t="s">
        <v>234</v>
      </c>
      <c r="B4" s="63" t="s">
        <v>267</v>
      </c>
      <c r="C4" s="105" t="s">
        <v>6</v>
      </c>
      <c r="D4" s="101" t="s">
        <v>4</v>
      </c>
      <c r="E4" s="65" t="s">
        <v>203</v>
      </c>
      <c r="F4" s="65" t="s">
        <v>218</v>
      </c>
      <c r="G4" s="102" t="s">
        <v>269</v>
      </c>
      <c r="H4" s="101" t="s">
        <v>250</v>
      </c>
      <c r="I4" s="65" t="s">
        <v>251</v>
      </c>
      <c r="J4" s="102" t="s">
        <v>252</v>
      </c>
      <c r="K4" s="107" t="s">
        <v>270</v>
      </c>
      <c r="L4" s="99" t="s">
        <v>7</v>
      </c>
    </row>
    <row r="5" spans="1:13" s="56" customFormat="1" ht="16.5" thickBot="1" x14ac:dyDescent="0.3">
      <c r="A5" s="117" t="s">
        <v>87</v>
      </c>
      <c r="B5" s="118" t="s">
        <v>291</v>
      </c>
      <c r="C5" s="106">
        <f>D5-F5</f>
        <v>2742279.73</v>
      </c>
      <c r="D5" s="103">
        <v>2824000</v>
      </c>
      <c r="E5" s="66">
        <v>0</v>
      </c>
      <c r="F5" s="66">
        <f>C48+C9+C45+C58</f>
        <v>81720.26999999999</v>
      </c>
      <c r="G5" s="104">
        <f>D5-F5</f>
        <v>2742279.73</v>
      </c>
      <c r="H5" s="103">
        <v>214425</v>
      </c>
      <c r="I5" s="66">
        <v>1480405</v>
      </c>
      <c r="J5" s="104">
        <v>47449.73</v>
      </c>
      <c r="K5" s="67">
        <f>H5+I5+J5</f>
        <v>1742279.73</v>
      </c>
      <c r="L5" s="100" t="s">
        <v>290</v>
      </c>
    </row>
    <row r="6" spans="1:13" x14ac:dyDescent="0.25">
      <c r="A6" s="134"/>
      <c r="B6" s="161"/>
      <c r="C6" s="97"/>
      <c r="D6" s="54"/>
      <c r="E6" s="54"/>
      <c r="F6" s="53"/>
      <c r="G6" s="53"/>
      <c r="H6" s="108"/>
      <c r="I6" s="109"/>
      <c r="J6" s="54"/>
      <c r="M6" s="61"/>
    </row>
    <row r="7" spans="1:13" x14ac:dyDescent="0.25">
      <c r="A7" s="134"/>
      <c r="B7" s="119"/>
      <c r="C7" s="53"/>
      <c r="D7" s="54"/>
      <c r="E7" s="54"/>
      <c r="F7" s="53"/>
      <c r="G7" s="53"/>
      <c r="H7" s="53"/>
      <c r="I7" s="53"/>
      <c r="J7" s="54"/>
      <c r="K7" s="54"/>
      <c r="L7" s="57"/>
      <c r="M7" s="53"/>
    </row>
    <row r="8" spans="1:13" ht="16.5" thickBot="1" x14ac:dyDescent="0.3">
      <c r="A8" s="163"/>
      <c r="B8" s="162"/>
      <c r="C8" s="58" t="s">
        <v>271</v>
      </c>
      <c r="D8" s="58" t="s">
        <v>250</v>
      </c>
      <c r="E8" s="58" t="s">
        <v>251</v>
      </c>
      <c r="F8" s="58" t="s">
        <v>252</v>
      </c>
      <c r="G8" s="287" t="s">
        <v>7</v>
      </c>
      <c r="H8" s="288"/>
      <c r="I8" s="288"/>
      <c r="J8" s="289"/>
      <c r="L8" s="53"/>
    </row>
    <row r="9" spans="1:13" s="55" customFormat="1" x14ac:dyDescent="0.25">
      <c r="A9" s="85" t="s">
        <v>87</v>
      </c>
      <c r="B9" s="86" t="s">
        <v>278</v>
      </c>
      <c r="C9" s="87">
        <f>SUM(D9:F9)</f>
        <v>62618.869999999995</v>
      </c>
      <c r="D9" s="88">
        <f>SUM(D10:D43)</f>
        <v>9575</v>
      </c>
      <c r="E9" s="88">
        <f t="shared" ref="E9:F9" si="0">SUM(E10:E43)</f>
        <v>3670</v>
      </c>
      <c r="F9" s="88">
        <f t="shared" si="0"/>
        <v>49373.869999999995</v>
      </c>
      <c r="G9" s="290" t="s">
        <v>288</v>
      </c>
      <c r="H9" s="291"/>
      <c r="I9" s="291"/>
      <c r="J9" s="292"/>
    </row>
    <row r="10" spans="1:13" x14ac:dyDescent="0.25">
      <c r="A10" s="121"/>
      <c r="B10" s="122" t="s">
        <v>262</v>
      </c>
      <c r="C10" s="76"/>
      <c r="D10" s="77"/>
      <c r="E10" s="77"/>
      <c r="F10" s="96">
        <v>2500</v>
      </c>
      <c r="G10" s="95"/>
      <c r="H10" s="93"/>
      <c r="I10" s="93"/>
      <c r="J10" s="94"/>
    </row>
    <row r="11" spans="1:13" x14ac:dyDescent="0.25">
      <c r="A11" s="121"/>
      <c r="B11" s="123" t="s">
        <v>244</v>
      </c>
      <c r="C11" s="76"/>
      <c r="D11" s="78"/>
      <c r="E11" s="79">
        <v>3670</v>
      </c>
      <c r="F11" s="79"/>
      <c r="G11" s="179"/>
      <c r="H11" s="93"/>
      <c r="I11" s="93"/>
      <c r="J11" s="94"/>
    </row>
    <row r="12" spans="1:13" x14ac:dyDescent="0.25">
      <c r="A12" s="121"/>
      <c r="B12" s="124" t="s">
        <v>245</v>
      </c>
      <c r="C12" s="76"/>
      <c r="D12" s="78"/>
      <c r="E12" s="79"/>
      <c r="F12" s="79">
        <v>2645</v>
      </c>
      <c r="G12" s="179"/>
      <c r="H12" s="93"/>
      <c r="I12" s="93"/>
      <c r="J12" s="94"/>
    </row>
    <row r="13" spans="1:13" x14ac:dyDescent="0.25">
      <c r="A13" s="121"/>
      <c r="B13" s="124" t="s">
        <v>246</v>
      </c>
      <c r="C13" s="76"/>
      <c r="D13" s="78"/>
      <c r="E13" s="79"/>
      <c r="F13" s="79">
        <v>2950</v>
      </c>
      <c r="G13" s="179"/>
      <c r="H13" s="93"/>
      <c r="I13" s="93"/>
      <c r="J13" s="94"/>
    </row>
    <row r="14" spans="1:13" x14ac:dyDescent="0.25">
      <c r="A14" s="121"/>
      <c r="B14" s="124" t="s">
        <v>247</v>
      </c>
      <c r="C14" s="80"/>
      <c r="D14" s="78"/>
      <c r="E14" s="79"/>
      <c r="F14" s="79">
        <v>1094.4000000000001</v>
      </c>
      <c r="G14" s="179"/>
      <c r="H14" s="93"/>
      <c r="I14" s="93"/>
      <c r="J14" s="94"/>
    </row>
    <row r="15" spans="1:13" x14ac:dyDescent="0.25">
      <c r="A15" s="121"/>
      <c r="B15" s="124" t="s">
        <v>248</v>
      </c>
      <c r="C15" s="80"/>
      <c r="D15" s="78"/>
      <c r="E15" s="79"/>
      <c r="F15" s="79">
        <v>3370</v>
      </c>
      <c r="G15" s="179"/>
      <c r="H15" s="93"/>
      <c r="I15" s="93"/>
      <c r="J15" s="94"/>
    </row>
    <row r="16" spans="1:13" x14ac:dyDescent="0.25">
      <c r="A16" s="121"/>
      <c r="B16" s="124" t="s">
        <v>249</v>
      </c>
      <c r="C16" s="80"/>
      <c r="D16" s="78">
        <v>1600</v>
      </c>
      <c r="E16" s="79"/>
      <c r="F16" s="79"/>
      <c r="G16" s="179"/>
      <c r="H16" s="93"/>
      <c r="I16" s="93"/>
      <c r="J16" s="94"/>
    </row>
    <row r="17" spans="1:10" x14ac:dyDescent="0.25">
      <c r="A17" s="121"/>
      <c r="B17" s="124" t="s">
        <v>249</v>
      </c>
      <c r="C17" s="80"/>
      <c r="D17" s="78">
        <v>975</v>
      </c>
      <c r="E17" s="79"/>
      <c r="F17" s="79"/>
      <c r="G17" s="179"/>
      <c r="H17" s="93"/>
      <c r="I17" s="93"/>
      <c r="J17" s="94"/>
    </row>
    <row r="18" spans="1:10" x14ac:dyDescent="0.25">
      <c r="A18" s="121"/>
      <c r="B18" s="124" t="s">
        <v>249</v>
      </c>
      <c r="C18" s="80"/>
      <c r="D18" s="78">
        <v>1175</v>
      </c>
      <c r="E18" s="79"/>
      <c r="F18" s="79"/>
      <c r="G18" s="179"/>
      <c r="H18" s="93"/>
      <c r="I18" s="93"/>
      <c r="J18" s="94"/>
    </row>
    <row r="19" spans="1:10" x14ac:dyDescent="0.25">
      <c r="A19" s="121"/>
      <c r="B19" s="124" t="s">
        <v>249</v>
      </c>
      <c r="C19" s="80"/>
      <c r="D19" s="78">
        <v>1775</v>
      </c>
      <c r="E19" s="79"/>
      <c r="F19" s="79"/>
      <c r="G19" s="179"/>
      <c r="H19" s="93"/>
      <c r="I19" s="93"/>
      <c r="J19" s="94"/>
    </row>
    <row r="20" spans="1:10" x14ac:dyDescent="0.25">
      <c r="A20" s="121"/>
      <c r="B20" s="124" t="s">
        <v>248</v>
      </c>
      <c r="C20" s="80"/>
      <c r="D20" s="78"/>
      <c r="E20" s="79"/>
      <c r="F20" s="79">
        <v>1505</v>
      </c>
      <c r="G20" s="179"/>
      <c r="H20" s="93"/>
      <c r="I20" s="93"/>
      <c r="J20" s="94"/>
    </row>
    <row r="21" spans="1:10" x14ac:dyDescent="0.25">
      <c r="A21" s="121"/>
      <c r="B21" s="124" t="s">
        <v>248</v>
      </c>
      <c r="C21" s="80"/>
      <c r="D21" s="78"/>
      <c r="E21" s="79"/>
      <c r="F21" s="79">
        <v>2655</v>
      </c>
      <c r="G21" s="179"/>
      <c r="H21" s="93"/>
      <c r="I21" s="93"/>
      <c r="J21" s="94"/>
    </row>
    <row r="22" spans="1:10" x14ac:dyDescent="0.25">
      <c r="A22" s="121"/>
      <c r="B22" s="124" t="s">
        <v>248</v>
      </c>
      <c r="C22" s="80"/>
      <c r="D22" s="78"/>
      <c r="E22" s="79"/>
      <c r="F22" s="79">
        <v>1990</v>
      </c>
      <c r="G22" s="179"/>
      <c r="H22" s="93"/>
      <c r="I22" s="93"/>
      <c r="J22" s="94"/>
    </row>
    <row r="23" spans="1:10" x14ac:dyDescent="0.25">
      <c r="A23" s="121"/>
      <c r="B23" s="178" t="s">
        <v>253</v>
      </c>
      <c r="C23" s="80"/>
      <c r="D23" s="78"/>
      <c r="E23" s="79"/>
      <c r="F23" s="79">
        <v>50</v>
      </c>
      <c r="G23" s="179"/>
      <c r="H23" s="93"/>
      <c r="I23" s="93"/>
      <c r="J23" s="94"/>
    </row>
    <row r="24" spans="1:10" x14ac:dyDescent="0.25">
      <c r="A24" s="125"/>
      <c r="B24" s="124" t="s">
        <v>248</v>
      </c>
      <c r="C24" s="80"/>
      <c r="D24" s="78"/>
      <c r="E24" s="79"/>
      <c r="F24" s="79">
        <v>840</v>
      </c>
      <c r="G24" s="179"/>
      <c r="H24" s="93"/>
      <c r="I24" s="93"/>
      <c r="J24" s="94"/>
    </row>
    <row r="25" spans="1:10" x14ac:dyDescent="0.25">
      <c r="A25" s="126"/>
      <c r="B25" s="124" t="s">
        <v>248</v>
      </c>
      <c r="C25" s="80"/>
      <c r="D25" s="78"/>
      <c r="E25" s="79"/>
      <c r="F25" s="79">
        <v>1530</v>
      </c>
      <c r="G25" s="179"/>
      <c r="H25" s="93"/>
      <c r="I25" s="93"/>
      <c r="J25" s="94"/>
    </row>
    <row r="26" spans="1:10" x14ac:dyDescent="0.25">
      <c r="A26" s="126"/>
      <c r="B26" s="124" t="s">
        <v>248</v>
      </c>
      <c r="C26" s="80"/>
      <c r="D26" s="78"/>
      <c r="E26" s="79"/>
      <c r="F26" s="79">
        <v>4315</v>
      </c>
      <c r="G26" s="179"/>
      <c r="H26" s="93"/>
      <c r="I26" s="93"/>
      <c r="J26" s="94"/>
    </row>
    <row r="27" spans="1:10" x14ac:dyDescent="0.25">
      <c r="A27" s="126"/>
      <c r="B27" s="124" t="s">
        <v>253</v>
      </c>
      <c r="C27" s="80"/>
      <c r="D27" s="78"/>
      <c r="E27" s="79"/>
      <c r="F27" s="79">
        <v>50</v>
      </c>
      <c r="G27" s="179"/>
      <c r="H27" s="93"/>
      <c r="I27" s="93"/>
      <c r="J27" s="94"/>
    </row>
    <row r="28" spans="1:10" x14ac:dyDescent="0.25">
      <c r="A28" s="126"/>
      <c r="B28" s="124" t="s">
        <v>249</v>
      </c>
      <c r="C28" s="80"/>
      <c r="D28" s="78">
        <v>825</v>
      </c>
      <c r="E28" s="79"/>
      <c r="F28" s="79"/>
      <c r="G28" s="179"/>
      <c r="H28" s="93"/>
      <c r="I28" s="93"/>
      <c r="J28" s="94"/>
    </row>
    <row r="29" spans="1:10" s="59" customFormat="1" x14ac:dyDescent="0.25">
      <c r="A29" s="127"/>
      <c r="B29" s="124" t="s">
        <v>249</v>
      </c>
      <c r="C29" s="82"/>
      <c r="D29" s="78">
        <v>650</v>
      </c>
      <c r="E29" s="79"/>
      <c r="F29" s="79"/>
      <c r="G29" s="179"/>
      <c r="H29" s="93"/>
      <c r="I29" s="93"/>
      <c r="J29" s="94"/>
    </row>
    <row r="30" spans="1:10" x14ac:dyDescent="0.25">
      <c r="A30" s="126"/>
      <c r="B30" s="124" t="s">
        <v>248</v>
      </c>
      <c r="C30" s="80"/>
      <c r="D30" s="78"/>
      <c r="E30" s="79"/>
      <c r="F30" s="79">
        <v>300</v>
      </c>
      <c r="G30" s="179"/>
      <c r="H30" s="93"/>
      <c r="I30" s="93"/>
      <c r="J30" s="94"/>
    </row>
    <row r="31" spans="1:10" s="55" customFormat="1" x14ac:dyDescent="0.25">
      <c r="A31" s="128"/>
      <c r="B31" s="124" t="s">
        <v>248</v>
      </c>
      <c r="C31" s="81"/>
      <c r="D31" s="78"/>
      <c r="E31" s="79"/>
      <c r="F31" s="79">
        <v>2195</v>
      </c>
      <c r="G31" s="179"/>
      <c r="H31" s="93"/>
      <c r="I31" s="93"/>
      <c r="J31" s="94"/>
    </row>
    <row r="32" spans="1:10" x14ac:dyDescent="0.25">
      <c r="A32" s="126"/>
      <c r="B32" s="124" t="s">
        <v>249</v>
      </c>
      <c r="C32" s="80"/>
      <c r="D32" s="78">
        <v>825</v>
      </c>
      <c r="E32" s="79"/>
      <c r="F32" s="79"/>
      <c r="G32" s="179"/>
      <c r="H32" s="93"/>
      <c r="I32" s="93"/>
      <c r="J32" s="94"/>
    </row>
    <row r="33" spans="1:13" x14ac:dyDescent="0.25">
      <c r="A33" s="126"/>
      <c r="B33" s="124" t="s">
        <v>255</v>
      </c>
      <c r="C33" s="80"/>
      <c r="D33" s="78"/>
      <c r="E33" s="79"/>
      <c r="F33" s="79">
        <v>1002.21</v>
      </c>
      <c r="G33" s="179"/>
      <c r="H33" s="93"/>
      <c r="I33" s="93"/>
      <c r="J33" s="94"/>
    </row>
    <row r="34" spans="1:13" x14ac:dyDescent="0.25">
      <c r="A34" s="126"/>
      <c r="B34" s="124" t="s">
        <v>255</v>
      </c>
      <c r="C34" s="80"/>
      <c r="D34" s="78"/>
      <c r="E34" s="79"/>
      <c r="F34" s="79">
        <v>5816.46</v>
      </c>
      <c r="G34" s="179"/>
      <c r="H34" s="93"/>
      <c r="I34" s="93"/>
      <c r="J34" s="94"/>
    </row>
    <row r="35" spans="1:13" x14ac:dyDescent="0.25">
      <c r="A35" s="126"/>
      <c r="B35" s="124" t="s">
        <v>249</v>
      </c>
      <c r="C35" s="80"/>
      <c r="D35" s="78">
        <v>925</v>
      </c>
      <c r="E35" s="79"/>
      <c r="F35" s="79"/>
      <c r="G35" s="179"/>
      <c r="H35" s="93"/>
      <c r="I35" s="93"/>
      <c r="J35" s="94"/>
    </row>
    <row r="36" spans="1:13" ht="30" x14ac:dyDescent="0.25">
      <c r="A36" s="126"/>
      <c r="B36" s="124" t="s">
        <v>256</v>
      </c>
      <c r="C36" s="80"/>
      <c r="D36" s="78"/>
      <c r="E36" s="79"/>
      <c r="F36" s="79">
        <v>4980</v>
      </c>
      <c r="G36" s="179"/>
      <c r="H36" s="93"/>
      <c r="I36" s="93"/>
      <c r="J36" s="94"/>
    </row>
    <row r="37" spans="1:13" x14ac:dyDescent="0.25">
      <c r="A37" s="126"/>
      <c r="B37" s="124" t="s">
        <v>249</v>
      </c>
      <c r="C37" s="80"/>
      <c r="D37" s="78">
        <v>825</v>
      </c>
      <c r="E37" s="79"/>
      <c r="F37" s="79"/>
      <c r="G37" s="179"/>
      <c r="H37" s="93"/>
      <c r="I37" s="93"/>
      <c r="J37" s="94"/>
    </row>
    <row r="38" spans="1:13" s="55" customFormat="1" x14ac:dyDescent="0.25">
      <c r="A38" s="128"/>
      <c r="B38" s="129" t="s">
        <v>248</v>
      </c>
      <c r="C38" s="81"/>
      <c r="D38" s="78"/>
      <c r="E38" s="79"/>
      <c r="F38" s="79">
        <v>3345</v>
      </c>
      <c r="G38" s="179"/>
      <c r="H38" s="93"/>
      <c r="I38" s="93"/>
      <c r="J38" s="94"/>
    </row>
    <row r="39" spans="1:13" x14ac:dyDescent="0.25">
      <c r="A39" s="126"/>
      <c r="B39" s="124" t="s">
        <v>248</v>
      </c>
      <c r="C39" s="80"/>
      <c r="D39" s="78"/>
      <c r="E39" s="79"/>
      <c r="F39" s="79">
        <v>1810</v>
      </c>
      <c r="G39" s="179"/>
      <c r="H39" s="93"/>
      <c r="I39" s="93"/>
      <c r="J39" s="94"/>
    </row>
    <row r="40" spans="1:13" x14ac:dyDescent="0.25">
      <c r="A40" s="126"/>
      <c r="B40" s="124" t="s">
        <v>258</v>
      </c>
      <c r="C40" s="80"/>
      <c r="D40" s="78"/>
      <c r="E40" s="79"/>
      <c r="F40" s="79">
        <v>1921.2</v>
      </c>
      <c r="G40" s="179"/>
      <c r="H40" s="93"/>
      <c r="I40" s="93"/>
      <c r="J40" s="94"/>
    </row>
    <row r="41" spans="1:13" x14ac:dyDescent="0.25">
      <c r="A41" s="126"/>
      <c r="B41" s="124" t="s">
        <v>259</v>
      </c>
      <c r="C41" s="80"/>
      <c r="D41" s="78"/>
      <c r="E41" s="79"/>
      <c r="F41" s="79">
        <v>1004.6</v>
      </c>
      <c r="G41" s="179"/>
      <c r="H41" s="93"/>
      <c r="I41" s="93"/>
      <c r="J41" s="94"/>
    </row>
    <row r="42" spans="1:13" x14ac:dyDescent="0.25">
      <c r="A42" s="126"/>
      <c r="B42" s="124" t="s">
        <v>248</v>
      </c>
      <c r="C42" s="80"/>
      <c r="D42" s="78"/>
      <c r="E42" s="79"/>
      <c r="F42" s="79">
        <v>1300</v>
      </c>
      <c r="G42" s="179"/>
      <c r="H42" s="93"/>
      <c r="I42" s="93"/>
      <c r="J42" s="94"/>
    </row>
    <row r="43" spans="1:13" ht="16.5" thickBot="1" x14ac:dyDescent="0.3">
      <c r="A43" s="155"/>
      <c r="B43" s="131" t="s">
        <v>248</v>
      </c>
      <c r="C43" s="90"/>
      <c r="D43" s="91"/>
      <c r="E43" s="92"/>
      <c r="F43" s="92">
        <v>205</v>
      </c>
      <c r="G43" s="183"/>
      <c r="H43" s="184"/>
      <c r="I43" s="184"/>
      <c r="J43" s="185"/>
    </row>
    <row r="44" spans="1:13" ht="16.5" thickBot="1" x14ac:dyDescent="0.3">
      <c r="A44" s="180"/>
      <c r="B44" s="181"/>
      <c r="C44" s="182"/>
      <c r="D44" s="174"/>
      <c r="E44" s="158"/>
      <c r="F44" s="175"/>
      <c r="G44" s="62"/>
      <c r="H44" s="53"/>
      <c r="I44" s="53"/>
      <c r="J44" s="53"/>
      <c r="K44" s="53"/>
    </row>
    <row r="45" spans="1:13" x14ac:dyDescent="0.25">
      <c r="A45" s="111" t="s">
        <v>287</v>
      </c>
      <c r="B45" s="112" t="s">
        <v>279</v>
      </c>
      <c r="C45" s="113">
        <f>SUM(D46:F46)</f>
        <v>15925</v>
      </c>
      <c r="D45" s="113">
        <f>SUM(D46)</f>
        <v>0</v>
      </c>
      <c r="E45" s="113">
        <f t="shared" ref="E45:F45" si="1">SUM(E46)</f>
        <v>15925</v>
      </c>
      <c r="F45" s="113">
        <f t="shared" si="1"/>
        <v>0</v>
      </c>
      <c r="G45" s="151"/>
      <c r="H45" s="152"/>
      <c r="I45" s="152"/>
      <c r="J45" s="153"/>
      <c r="K45" s="98"/>
      <c r="L45" s="98"/>
      <c r="M45" s="53"/>
    </row>
    <row r="46" spans="1:13" s="55" customFormat="1" ht="16.5" thickBot="1" x14ac:dyDescent="0.3">
      <c r="A46" s="130"/>
      <c r="B46" s="131" t="s">
        <v>254</v>
      </c>
      <c r="C46" s="114"/>
      <c r="D46" s="91"/>
      <c r="E46" s="92">
        <v>15925</v>
      </c>
      <c r="F46" s="92"/>
      <c r="G46" s="115"/>
      <c r="H46" s="115"/>
      <c r="I46" s="115"/>
      <c r="J46" s="116"/>
    </row>
    <row r="47" spans="1:13" s="55" customFormat="1" ht="16.5" thickBot="1" x14ac:dyDescent="0.3">
      <c r="A47" s="176"/>
      <c r="B47" s="177"/>
      <c r="C47" s="156"/>
      <c r="D47" s="157"/>
      <c r="E47" s="158"/>
      <c r="F47" s="158"/>
      <c r="G47" s="115"/>
      <c r="H47" s="115"/>
      <c r="I47" s="115"/>
      <c r="J47" s="115"/>
      <c r="K47" s="73"/>
    </row>
    <row r="48" spans="1:13" ht="16.5" thickBot="1" x14ac:dyDescent="0.3">
      <c r="A48" s="120" t="s">
        <v>87</v>
      </c>
      <c r="B48" s="68" t="s">
        <v>273</v>
      </c>
      <c r="C48" s="69">
        <v>0</v>
      </c>
      <c r="D48" s="69">
        <v>0</v>
      </c>
      <c r="E48" s="69">
        <v>0</v>
      </c>
      <c r="F48" s="84">
        <v>0</v>
      </c>
      <c r="G48" s="83" t="s">
        <v>289</v>
      </c>
      <c r="H48" s="83"/>
      <c r="I48" s="83"/>
      <c r="J48" s="70"/>
    </row>
    <row r="49" spans="1:11" ht="16.5" thickBot="1" x14ac:dyDescent="0.3">
      <c r="A49" s="141" t="s">
        <v>87</v>
      </c>
      <c r="B49" s="149" t="s">
        <v>272</v>
      </c>
      <c r="C49" s="75"/>
      <c r="D49" s="75"/>
      <c r="E49" s="75"/>
      <c r="F49" s="75"/>
      <c r="G49" s="142"/>
      <c r="H49" s="142"/>
      <c r="I49" s="142"/>
      <c r="J49" s="143"/>
    </row>
    <row r="50" spans="1:11" s="55" customFormat="1" ht="16.5" thickBot="1" x14ac:dyDescent="0.3">
      <c r="A50" s="141" t="s">
        <v>87</v>
      </c>
      <c r="B50" s="149" t="s">
        <v>294</v>
      </c>
      <c r="C50" s="186"/>
      <c r="D50" s="186"/>
      <c r="E50" s="186"/>
      <c r="F50" s="186"/>
      <c r="G50" s="145" t="s">
        <v>292</v>
      </c>
      <c r="H50" s="144"/>
      <c r="I50" s="144"/>
      <c r="J50" s="146"/>
    </row>
    <row r="51" spans="1:11" s="55" customFormat="1" ht="16.5" thickBot="1" x14ac:dyDescent="0.3">
      <c r="A51" s="141" t="s">
        <v>87</v>
      </c>
      <c r="B51" s="149" t="s">
        <v>274</v>
      </c>
      <c r="C51" s="186"/>
      <c r="D51" s="186"/>
      <c r="E51" s="186"/>
      <c r="F51" s="186"/>
      <c r="G51" s="160" t="s">
        <v>298</v>
      </c>
      <c r="H51" s="144"/>
      <c r="I51" s="144"/>
      <c r="J51" s="146"/>
    </row>
    <row r="52" spans="1:11" ht="16.5" thickBot="1" x14ac:dyDescent="0.3">
      <c r="A52" s="141" t="s">
        <v>87</v>
      </c>
      <c r="B52" s="149" t="s">
        <v>275</v>
      </c>
      <c r="C52" s="75"/>
      <c r="D52" s="75"/>
      <c r="E52" s="75"/>
      <c r="F52" s="75"/>
      <c r="G52" s="159" t="s">
        <v>297</v>
      </c>
      <c r="H52" s="142"/>
      <c r="I52" s="142"/>
      <c r="J52" s="143"/>
    </row>
    <row r="53" spans="1:11" ht="16.5" thickBot="1" x14ac:dyDescent="0.3">
      <c r="A53" s="141" t="s">
        <v>87</v>
      </c>
      <c r="B53" s="149" t="s">
        <v>276</v>
      </c>
      <c r="C53" s="75"/>
      <c r="D53" s="75"/>
      <c r="E53" s="75"/>
      <c r="F53" s="75"/>
      <c r="G53" s="159" t="s">
        <v>296</v>
      </c>
      <c r="H53" s="142"/>
      <c r="I53" s="142"/>
      <c r="J53" s="143"/>
    </row>
    <row r="54" spans="1:11" ht="16.5" thickBot="1" x14ac:dyDescent="0.3">
      <c r="A54" s="141" t="s">
        <v>87</v>
      </c>
      <c r="B54" s="149" t="s">
        <v>277</v>
      </c>
      <c r="C54" s="75"/>
      <c r="D54" s="75"/>
      <c r="E54" s="75"/>
      <c r="F54" s="75"/>
      <c r="G54" s="159" t="s">
        <v>295</v>
      </c>
      <c r="H54" s="142"/>
      <c r="I54" s="142"/>
      <c r="J54" s="143"/>
    </row>
    <row r="55" spans="1:11" ht="16.5" thickBot="1" x14ac:dyDescent="0.3">
      <c r="A55" s="141" t="s">
        <v>87</v>
      </c>
      <c r="B55" s="150" t="s">
        <v>281</v>
      </c>
      <c r="C55" s="75"/>
      <c r="D55" s="75"/>
      <c r="E55" s="75"/>
      <c r="F55" s="75"/>
      <c r="G55" s="145" t="s">
        <v>282</v>
      </c>
      <c r="H55" s="142"/>
      <c r="I55" s="142"/>
      <c r="J55" s="143"/>
    </row>
    <row r="56" spans="1:11" x14ac:dyDescent="0.25">
      <c r="A56" s="147"/>
      <c r="B56" s="148"/>
      <c r="G56" s="166"/>
    </row>
    <row r="57" spans="1:11" ht="16.5" thickBot="1" x14ac:dyDescent="0.3">
      <c r="A57" s="164"/>
      <c r="B57" s="165" t="s">
        <v>306</v>
      </c>
      <c r="C57" s="74"/>
      <c r="D57" s="53"/>
      <c r="F57" s="53"/>
      <c r="G57" s="110"/>
      <c r="H57" s="53"/>
      <c r="I57" s="53"/>
      <c r="J57" s="53"/>
    </row>
    <row r="58" spans="1:11" x14ac:dyDescent="0.25">
      <c r="A58" s="164" t="s">
        <v>19</v>
      </c>
      <c r="B58" s="172" t="s">
        <v>235</v>
      </c>
      <c r="C58" s="113">
        <f>SUM(D58:F58)</f>
        <v>3176.4</v>
      </c>
      <c r="D58" s="113">
        <f>SUM(D59:D61)</f>
        <v>0</v>
      </c>
      <c r="E58" s="113">
        <f t="shared" ref="E58" si="2">SUM(E59:E61)</f>
        <v>0</v>
      </c>
      <c r="F58" s="173">
        <f>SUM(F59:F61)</f>
        <v>3176.4</v>
      </c>
      <c r="G58" s="135"/>
      <c r="H58" s="53"/>
      <c r="I58" s="53"/>
      <c r="J58" s="53"/>
    </row>
    <row r="59" spans="1:11" s="55" customFormat="1" x14ac:dyDescent="0.25">
      <c r="A59" s="167"/>
      <c r="B59" s="168" t="s">
        <v>260</v>
      </c>
      <c r="C59" s="81"/>
      <c r="D59" s="78"/>
      <c r="E59" s="79"/>
      <c r="F59" s="169">
        <v>1462.9</v>
      </c>
      <c r="G59" s="73"/>
      <c r="H59" s="73"/>
      <c r="I59" s="73"/>
      <c r="J59" s="73"/>
    </row>
    <row r="60" spans="1:11" x14ac:dyDescent="0.25">
      <c r="A60" s="154"/>
      <c r="B60" s="168" t="s">
        <v>257</v>
      </c>
      <c r="C60" s="80"/>
      <c r="D60" s="78"/>
      <c r="E60" s="79"/>
      <c r="F60" s="169">
        <v>1462.9</v>
      </c>
      <c r="G60" s="53"/>
      <c r="H60" s="53"/>
      <c r="I60" s="53"/>
      <c r="J60" s="53"/>
      <c r="K60" s="53"/>
    </row>
    <row r="61" spans="1:11" ht="16.5" thickBot="1" x14ac:dyDescent="0.3">
      <c r="A61" s="154"/>
      <c r="B61" s="170" t="s">
        <v>261</v>
      </c>
      <c r="C61" s="90"/>
      <c r="D61" s="91"/>
      <c r="E61" s="92"/>
      <c r="F61" s="171">
        <v>250.6</v>
      </c>
      <c r="G61" s="53"/>
      <c r="H61" s="53"/>
      <c r="I61" s="53"/>
      <c r="J61" s="53"/>
    </row>
    <row r="62" spans="1:11" x14ac:dyDescent="0.25">
      <c r="A62" s="164"/>
      <c r="B62" s="98"/>
      <c r="G62" s="135"/>
    </row>
    <row r="63" spans="1:11" x14ac:dyDescent="0.25">
      <c r="A63" s="164"/>
      <c r="B63" s="98"/>
      <c r="G63" s="135"/>
    </row>
    <row r="64" spans="1:11" x14ac:dyDescent="0.25">
      <c r="A64" s="5"/>
      <c r="B64" s="71" t="s">
        <v>280</v>
      </c>
      <c r="C64" s="139" t="s">
        <v>293</v>
      </c>
      <c r="D64" s="72" t="s">
        <v>7</v>
      </c>
      <c r="E64" s="60"/>
    </row>
    <row r="65" spans="1:4" x14ac:dyDescent="0.25">
      <c r="A65" s="5"/>
      <c r="B65" s="137" t="s">
        <v>299</v>
      </c>
      <c r="C65" s="140">
        <v>75000</v>
      </c>
      <c r="D65" s="53" t="s">
        <v>283</v>
      </c>
    </row>
    <row r="66" spans="1:4" x14ac:dyDescent="0.25">
      <c r="A66" s="5"/>
      <c r="B66" s="137" t="s">
        <v>300</v>
      </c>
      <c r="C66" s="140">
        <v>60000</v>
      </c>
      <c r="D66" s="53" t="s">
        <v>283</v>
      </c>
    </row>
    <row r="67" spans="1:4" x14ac:dyDescent="0.25">
      <c r="A67" s="5"/>
      <c r="B67" s="137" t="s">
        <v>301</v>
      </c>
      <c r="C67" s="140">
        <v>10000</v>
      </c>
      <c r="D67" s="53" t="s">
        <v>284</v>
      </c>
    </row>
    <row r="68" spans="1:4" x14ac:dyDescent="0.25">
      <c r="A68" s="5"/>
      <c r="B68" s="137" t="s">
        <v>302</v>
      </c>
      <c r="C68" s="140">
        <v>20000</v>
      </c>
      <c r="D68" s="53" t="s">
        <v>284</v>
      </c>
    </row>
    <row r="69" spans="1:4" x14ac:dyDescent="0.25">
      <c r="A69" s="5"/>
      <c r="B69" s="137" t="s">
        <v>303</v>
      </c>
      <c r="C69" s="140">
        <v>80000</v>
      </c>
      <c r="D69" s="53" t="s">
        <v>285</v>
      </c>
    </row>
    <row r="70" spans="1:4" x14ac:dyDescent="0.25">
      <c r="A70" s="5"/>
      <c r="B70" s="137" t="s">
        <v>304</v>
      </c>
      <c r="C70" s="140">
        <v>10000</v>
      </c>
      <c r="D70" s="53" t="s">
        <v>284</v>
      </c>
    </row>
    <row r="71" spans="1:4" x14ac:dyDescent="0.25">
      <c r="A71" s="5"/>
      <c r="B71" s="137" t="s">
        <v>305</v>
      </c>
      <c r="C71" s="140">
        <v>200000</v>
      </c>
      <c r="D71" s="53" t="s">
        <v>286</v>
      </c>
    </row>
    <row r="72" spans="1:4" x14ac:dyDescent="0.25">
      <c r="A72" s="5"/>
      <c r="B72" s="138"/>
    </row>
  </sheetData>
  <mergeCells count="5">
    <mergeCell ref="G8:J8"/>
    <mergeCell ref="G9:J9"/>
    <mergeCell ref="H2:K2"/>
    <mergeCell ref="H3:J3"/>
    <mergeCell ref="D3:G3"/>
  </mergeCells>
  <pageMargins left="0.7" right="0.7" top="0.75" bottom="0.75" header="0.3" footer="0.3"/>
  <pageSetup paperSize="5" scale="2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H31"/>
  <sheetViews>
    <sheetView tabSelected="1" topLeftCell="C1" zoomScaleNormal="100" workbookViewId="0">
      <pane ySplit="1" topLeftCell="A10" activePane="bottomLeft" state="frozen"/>
      <selection pane="bottomLeft" activeCell="H23" sqref="H23"/>
    </sheetView>
  </sheetViews>
  <sheetFormatPr defaultRowHeight="15" x14ac:dyDescent="0.25"/>
  <cols>
    <col min="1" max="2" width="7.140625" style="269" customWidth="1"/>
    <col min="3" max="3" width="56.7109375" bestFit="1" customWidth="1"/>
    <col min="4" max="4" width="17.28515625" style="245" customWidth="1"/>
    <col min="5" max="5" width="18.28515625" style="245" customWidth="1"/>
    <col min="6" max="6" width="18.140625" style="245" customWidth="1"/>
    <col min="7" max="7" width="15.85546875" style="245" customWidth="1"/>
    <col min="8" max="8" width="110.140625" style="216" customWidth="1"/>
  </cols>
  <sheetData>
    <row r="1" spans="1:8" s="216" customFormat="1" ht="40.15" customHeight="1" thickBot="1" x14ac:dyDescent="0.3">
      <c r="A1" s="250"/>
      <c r="B1" s="250"/>
      <c r="C1" s="251" t="s">
        <v>471</v>
      </c>
      <c r="D1" s="252"/>
      <c r="E1" s="252"/>
      <c r="F1" s="252"/>
      <c r="G1" s="252"/>
      <c r="H1" s="261" t="s">
        <v>467</v>
      </c>
    </row>
    <row r="2" spans="1:8" s="2" customFormat="1" ht="33.75" customHeight="1" x14ac:dyDescent="0.2">
      <c r="A2" s="262" t="s">
        <v>1</v>
      </c>
      <c r="B2" s="263" t="s">
        <v>405</v>
      </c>
      <c r="C2" s="264" t="s">
        <v>199</v>
      </c>
      <c r="D2" s="265" t="s">
        <v>449</v>
      </c>
      <c r="E2" s="266" t="s">
        <v>218</v>
      </c>
      <c r="F2" s="266" t="s">
        <v>456</v>
      </c>
      <c r="G2" s="266" t="s">
        <v>475</v>
      </c>
      <c r="H2" s="262" t="s">
        <v>403</v>
      </c>
    </row>
    <row r="3" spans="1:8" ht="20.25" customHeight="1" x14ac:dyDescent="0.25">
      <c r="A3" s="273"/>
      <c r="B3" s="273"/>
      <c r="C3" s="274" t="s">
        <v>447</v>
      </c>
      <c r="D3" s="275"/>
      <c r="E3" s="278"/>
      <c r="F3" s="276"/>
      <c r="G3" s="276"/>
      <c r="H3" s="277"/>
    </row>
    <row r="4" spans="1:8" ht="23.25" customHeight="1" x14ac:dyDescent="0.25">
      <c r="A4" s="260" t="s">
        <v>372</v>
      </c>
      <c r="B4" s="260"/>
      <c r="C4" s="257" t="s">
        <v>441</v>
      </c>
      <c r="D4" s="253">
        <v>6883200</v>
      </c>
      <c r="E4" s="279"/>
      <c r="F4" s="254"/>
      <c r="G4" s="254"/>
      <c r="H4" s="255" t="s">
        <v>450</v>
      </c>
    </row>
    <row r="5" spans="1:8" ht="15.75" customHeight="1" x14ac:dyDescent="0.25">
      <c r="A5" s="267"/>
      <c r="B5" s="267" t="s">
        <v>416</v>
      </c>
      <c r="C5" s="258" t="s">
        <v>480</v>
      </c>
      <c r="D5" s="246">
        <v>6283200</v>
      </c>
      <c r="E5" s="272">
        <v>49000</v>
      </c>
      <c r="F5" s="248" t="s">
        <v>457</v>
      </c>
      <c r="G5" s="248"/>
      <c r="H5" s="244" t="s">
        <v>452</v>
      </c>
    </row>
    <row r="6" spans="1:8" ht="18" customHeight="1" x14ac:dyDescent="0.25">
      <c r="A6" s="267"/>
      <c r="B6" s="267" t="s">
        <v>417</v>
      </c>
      <c r="C6" s="258" t="s">
        <v>421</v>
      </c>
      <c r="D6" s="246">
        <v>600000</v>
      </c>
      <c r="E6" s="272">
        <v>37886.51</v>
      </c>
      <c r="F6" s="248" t="s">
        <v>457</v>
      </c>
      <c r="G6" s="248"/>
      <c r="H6" s="243" t="s">
        <v>451</v>
      </c>
    </row>
    <row r="7" spans="1:8" ht="18" customHeight="1" x14ac:dyDescent="0.25">
      <c r="A7" s="267"/>
      <c r="B7" s="267"/>
      <c r="C7" s="258" t="s">
        <v>458</v>
      </c>
      <c r="D7" s="246">
        <v>37886.51</v>
      </c>
      <c r="E7" s="272"/>
      <c r="F7" s="248"/>
      <c r="G7" s="248"/>
      <c r="H7" s="243" t="s">
        <v>466</v>
      </c>
    </row>
    <row r="8" spans="1:8" ht="23.25" customHeight="1" x14ac:dyDescent="0.25">
      <c r="A8" s="260" t="s">
        <v>374</v>
      </c>
      <c r="B8" s="260"/>
      <c r="C8" s="257" t="s">
        <v>375</v>
      </c>
      <c r="D8" s="253">
        <v>3000000</v>
      </c>
      <c r="E8" s="279">
        <v>80800</v>
      </c>
      <c r="F8" s="254" t="s">
        <v>457</v>
      </c>
      <c r="G8" s="254"/>
      <c r="H8" s="255" t="s">
        <v>472</v>
      </c>
    </row>
    <row r="9" spans="1:8" ht="23.25" customHeight="1" x14ac:dyDescent="0.25">
      <c r="A9" s="267"/>
      <c r="B9" s="267"/>
      <c r="C9" s="270" t="s">
        <v>484</v>
      </c>
      <c r="D9" s="272">
        <v>80800</v>
      </c>
      <c r="E9" s="272"/>
      <c r="F9" s="248"/>
      <c r="G9" s="248"/>
      <c r="H9" s="271" t="s">
        <v>469</v>
      </c>
    </row>
    <row r="10" spans="1:8" ht="23.25" customHeight="1" x14ac:dyDescent="0.25">
      <c r="A10" s="260" t="s">
        <v>376</v>
      </c>
      <c r="B10" s="260"/>
      <c r="C10" s="257" t="s">
        <v>377</v>
      </c>
      <c r="D10" s="253">
        <v>7011800</v>
      </c>
      <c r="E10" s="279">
        <v>475000</v>
      </c>
      <c r="F10" s="254" t="s">
        <v>457</v>
      </c>
      <c r="G10" s="254"/>
      <c r="H10" s="255" t="s">
        <v>470</v>
      </c>
    </row>
    <row r="11" spans="1:8" ht="17.25" customHeight="1" x14ac:dyDescent="0.25">
      <c r="A11" s="267"/>
      <c r="B11" s="267" t="s">
        <v>422</v>
      </c>
      <c r="C11" s="258" t="s">
        <v>481</v>
      </c>
      <c r="D11" s="246">
        <v>275000</v>
      </c>
      <c r="E11" s="272"/>
      <c r="F11" s="248" t="s">
        <v>457</v>
      </c>
      <c r="G11" s="248"/>
      <c r="H11" s="243" t="s">
        <v>453</v>
      </c>
    </row>
    <row r="12" spans="1:8" ht="18" customHeight="1" x14ac:dyDescent="0.25">
      <c r="A12" s="267"/>
      <c r="B12" s="267" t="s">
        <v>423</v>
      </c>
      <c r="C12" s="258" t="s">
        <v>482</v>
      </c>
      <c r="D12" s="246">
        <v>200000</v>
      </c>
      <c r="E12" s="272"/>
      <c r="F12" s="248" t="s">
        <v>457</v>
      </c>
      <c r="G12" s="248"/>
      <c r="H12" s="243" t="s">
        <v>453</v>
      </c>
    </row>
    <row r="13" spans="1:8" ht="23.25" customHeight="1" x14ac:dyDescent="0.25">
      <c r="A13" s="260" t="s">
        <v>378</v>
      </c>
      <c r="B13" s="260"/>
      <c r="C13" s="257" t="s">
        <v>442</v>
      </c>
      <c r="D13" s="253">
        <v>1065000</v>
      </c>
      <c r="E13" s="279"/>
      <c r="F13" s="254" t="s">
        <v>457</v>
      </c>
      <c r="G13" s="254"/>
      <c r="H13" s="255" t="s">
        <v>473</v>
      </c>
    </row>
    <row r="14" spans="1:8" ht="23.25" customHeight="1" x14ac:dyDescent="0.25">
      <c r="A14" s="260" t="s">
        <v>380</v>
      </c>
      <c r="B14" s="260"/>
      <c r="C14" s="257" t="s">
        <v>381</v>
      </c>
      <c r="D14" s="253">
        <v>5000000</v>
      </c>
      <c r="E14" s="279">
        <v>27736</v>
      </c>
      <c r="F14" s="254" t="s">
        <v>457</v>
      </c>
      <c r="G14" s="254"/>
      <c r="H14" s="255" t="s">
        <v>477</v>
      </c>
    </row>
    <row r="15" spans="1:8" ht="23.25" customHeight="1" x14ac:dyDescent="0.25">
      <c r="A15" s="260" t="s">
        <v>382</v>
      </c>
      <c r="B15" s="260"/>
      <c r="C15" s="257" t="s">
        <v>443</v>
      </c>
      <c r="D15" s="253">
        <v>1280000</v>
      </c>
      <c r="E15" s="279">
        <v>45000</v>
      </c>
      <c r="F15" s="254" t="s">
        <v>457</v>
      </c>
      <c r="G15" s="254"/>
      <c r="H15" s="255" t="s">
        <v>465</v>
      </c>
    </row>
    <row r="16" spans="1:8" ht="23.25" customHeight="1" x14ac:dyDescent="0.25">
      <c r="A16" s="260" t="s">
        <v>384</v>
      </c>
      <c r="B16" s="260"/>
      <c r="C16" s="257" t="s">
        <v>474</v>
      </c>
      <c r="D16" s="253">
        <v>2760000</v>
      </c>
      <c r="E16" s="279">
        <v>52880</v>
      </c>
      <c r="F16" s="254" t="s">
        <v>468</v>
      </c>
      <c r="G16" s="254">
        <v>45778</v>
      </c>
      <c r="H16" s="255" t="s">
        <v>454</v>
      </c>
    </row>
    <row r="17" spans="1:8" ht="22.5" customHeight="1" x14ac:dyDescent="0.25">
      <c r="A17" s="260" t="s">
        <v>385</v>
      </c>
      <c r="B17" s="260"/>
      <c r="C17" s="257" t="s">
        <v>386</v>
      </c>
      <c r="D17" s="253">
        <v>22000000</v>
      </c>
      <c r="E17" s="279"/>
      <c r="F17" s="254" t="s">
        <v>457</v>
      </c>
      <c r="G17" s="254"/>
      <c r="H17" s="255" t="s">
        <v>476</v>
      </c>
    </row>
    <row r="18" spans="1:8" ht="18" customHeight="1" x14ac:dyDescent="0.25">
      <c r="A18" s="268" t="s">
        <v>233</v>
      </c>
      <c r="B18" s="267" t="s">
        <v>431</v>
      </c>
      <c r="C18" s="258" t="s">
        <v>433</v>
      </c>
      <c r="D18" s="246">
        <v>1000000</v>
      </c>
      <c r="E18" s="272"/>
      <c r="F18" s="248"/>
      <c r="G18" s="248"/>
      <c r="H18" s="243" t="s">
        <v>485</v>
      </c>
    </row>
    <row r="19" spans="1:8" ht="18" customHeight="1" x14ac:dyDescent="0.25">
      <c r="A19" s="268"/>
      <c r="B19" s="267" t="s">
        <v>432</v>
      </c>
      <c r="C19" s="258" t="s">
        <v>483</v>
      </c>
      <c r="D19" s="246">
        <v>21000000</v>
      </c>
      <c r="E19" s="272"/>
      <c r="F19" s="248"/>
      <c r="G19" s="248"/>
      <c r="H19" s="243" t="s">
        <v>478</v>
      </c>
    </row>
    <row r="20" spans="1:8" ht="23.25" customHeight="1" x14ac:dyDescent="0.25">
      <c r="A20" s="260" t="s">
        <v>387</v>
      </c>
      <c r="B20" s="260"/>
      <c r="C20" s="257" t="s">
        <v>388</v>
      </c>
      <c r="D20" s="253">
        <v>11955900</v>
      </c>
      <c r="E20" s="279"/>
      <c r="F20" s="254" t="s">
        <v>457</v>
      </c>
      <c r="G20" s="254"/>
      <c r="H20" s="255" t="s">
        <v>464</v>
      </c>
    </row>
    <row r="21" spans="1:8" ht="23.25" customHeight="1" x14ac:dyDescent="0.25">
      <c r="A21" s="260" t="s">
        <v>389</v>
      </c>
      <c r="B21" s="260"/>
      <c r="C21" s="257" t="s">
        <v>390</v>
      </c>
      <c r="D21" s="253">
        <v>346600</v>
      </c>
      <c r="E21" s="279">
        <v>150000</v>
      </c>
      <c r="F21" s="254" t="s">
        <v>457</v>
      </c>
      <c r="G21" s="254"/>
      <c r="H21" s="255" t="s">
        <v>487</v>
      </c>
    </row>
    <row r="22" spans="1:8" ht="23.25" customHeight="1" x14ac:dyDescent="0.25">
      <c r="A22" s="267"/>
      <c r="B22" s="267"/>
      <c r="C22" s="270" t="s">
        <v>479</v>
      </c>
      <c r="D22" s="272">
        <v>150000</v>
      </c>
      <c r="E22" s="272"/>
      <c r="F22" s="248"/>
      <c r="G22" s="248"/>
      <c r="H22" s="271" t="s">
        <v>486</v>
      </c>
    </row>
    <row r="23" spans="1:8" ht="23.25" customHeight="1" x14ac:dyDescent="0.25">
      <c r="A23" s="260" t="s">
        <v>391</v>
      </c>
      <c r="B23" s="260"/>
      <c r="C23" s="257" t="s">
        <v>445</v>
      </c>
      <c r="D23" s="253">
        <v>1200000</v>
      </c>
      <c r="E23" s="279">
        <v>411401.57</v>
      </c>
      <c r="F23" s="254" t="s">
        <v>457</v>
      </c>
      <c r="G23" s="254"/>
      <c r="H23" s="255" t="s">
        <v>488</v>
      </c>
    </row>
    <row r="24" spans="1:8" ht="23.25" customHeight="1" x14ac:dyDescent="0.25">
      <c r="A24" s="267"/>
      <c r="B24" s="267"/>
      <c r="C24" s="270" t="s">
        <v>459</v>
      </c>
      <c r="D24" s="272">
        <v>88917.55</v>
      </c>
      <c r="E24" s="272"/>
      <c r="F24" s="248"/>
      <c r="G24" s="248"/>
      <c r="H24" s="271" t="s">
        <v>463</v>
      </c>
    </row>
    <row r="25" spans="1:8" ht="23.25" customHeight="1" x14ac:dyDescent="0.25">
      <c r="A25" s="267"/>
      <c r="B25" s="267"/>
      <c r="C25" s="270" t="s">
        <v>460</v>
      </c>
      <c r="D25" s="272">
        <v>86910.61</v>
      </c>
      <c r="E25" s="272"/>
      <c r="F25" s="248"/>
      <c r="G25" s="248"/>
      <c r="H25" s="271" t="s">
        <v>463</v>
      </c>
    </row>
    <row r="26" spans="1:8" ht="23.25" customHeight="1" x14ac:dyDescent="0.25">
      <c r="A26" s="267"/>
      <c r="B26" s="267"/>
      <c r="C26" s="270" t="s">
        <v>461</v>
      </c>
      <c r="D26" s="272">
        <v>85711.41</v>
      </c>
      <c r="E26" s="272"/>
      <c r="F26" s="248"/>
      <c r="G26" s="248"/>
      <c r="H26" s="271" t="s">
        <v>463</v>
      </c>
    </row>
    <row r="27" spans="1:8" ht="23.25" customHeight="1" x14ac:dyDescent="0.25">
      <c r="A27" s="267"/>
      <c r="B27" s="267"/>
      <c r="C27" s="270" t="s">
        <v>462</v>
      </c>
      <c r="D27" s="272">
        <v>149862</v>
      </c>
      <c r="E27" s="272"/>
      <c r="F27" s="248"/>
      <c r="G27" s="248"/>
      <c r="H27" s="271" t="s">
        <v>463</v>
      </c>
    </row>
    <row r="28" spans="1:8" ht="21.75" customHeight="1" x14ac:dyDescent="0.25">
      <c r="A28" s="260" t="s">
        <v>393</v>
      </c>
      <c r="B28" s="260"/>
      <c r="C28" s="257" t="s">
        <v>394</v>
      </c>
      <c r="D28" s="253">
        <v>5332500</v>
      </c>
      <c r="E28" s="279"/>
      <c r="F28" s="254" t="s">
        <v>457</v>
      </c>
      <c r="G28" s="254"/>
      <c r="H28" s="255" t="s">
        <v>455</v>
      </c>
    </row>
    <row r="29" spans="1:8" ht="21.75" customHeight="1" x14ac:dyDescent="0.25">
      <c r="A29" s="260" t="s">
        <v>395</v>
      </c>
      <c r="B29" s="260"/>
      <c r="C29" s="257" t="s">
        <v>396</v>
      </c>
      <c r="D29" s="253">
        <v>575000</v>
      </c>
      <c r="E29" s="279"/>
      <c r="F29" s="254" t="s">
        <v>457</v>
      </c>
      <c r="G29" s="254"/>
      <c r="H29" s="255" t="s">
        <v>448</v>
      </c>
    </row>
    <row r="30" spans="1:8" ht="21.75" customHeight="1" thickBot="1" x14ac:dyDescent="0.3">
      <c r="A30" s="260" t="s">
        <v>397</v>
      </c>
      <c r="B30" s="260"/>
      <c r="C30" s="259" t="s">
        <v>398</v>
      </c>
      <c r="D30" s="256">
        <v>2590000</v>
      </c>
      <c r="E30" s="280"/>
      <c r="F30" s="254" t="s">
        <v>457</v>
      </c>
      <c r="G30" s="254"/>
      <c r="H30" s="255" t="s">
        <v>455</v>
      </c>
    </row>
    <row r="31" spans="1:8" ht="33" customHeight="1" thickTop="1" thickBot="1" x14ac:dyDescent="0.3">
      <c r="A31" s="268"/>
      <c r="B31" s="268"/>
      <c r="C31" s="43" t="s">
        <v>208</v>
      </c>
      <c r="D31" s="247">
        <f>SUM(D4+D8+D10+D13+D14++D15++D16+D17+D20++D21+D23+D28+D29+D30)</f>
        <v>71000000</v>
      </c>
      <c r="E31" s="281">
        <f>SUM(E3:E30)</f>
        <v>1329704.08</v>
      </c>
      <c r="F31" s="249"/>
      <c r="G31" s="249"/>
      <c r="H31" s="243"/>
    </row>
  </sheetData>
  <phoneticPr fontId="25" type="noConversion"/>
  <printOptions gridLines="1"/>
  <pageMargins left="0.25" right="0.25" top="0.25" bottom="0.5" header="0.05" footer="0.3"/>
  <pageSetup paperSize="5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AD1A4-631F-4606-A36E-F46E1EAADA04}">
  <sheetPr>
    <pageSetUpPr fitToPage="1"/>
  </sheetPr>
  <dimension ref="A1:R30"/>
  <sheetViews>
    <sheetView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13" sqref="A13"/>
    </sheetView>
  </sheetViews>
  <sheetFormatPr defaultRowHeight="15" x14ac:dyDescent="0.25"/>
  <cols>
    <col min="1" max="1" width="6.140625" bestFit="1" customWidth="1"/>
    <col min="2" max="2" width="33.85546875" customWidth="1"/>
    <col min="3" max="3" width="19.5703125" customWidth="1"/>
    <col min="4" max="4" width="14.28515625" hidden="1" customWidth="1"/>
    <col min="5" max="5" width="17.7109375" customWidth="1"/>
    <col min="6" max="6" width="12.5703125" hidden="1" customWidth="1"/>
    <col min="7" max="7" width="16.7109375" customWidth="1"/>
    <col min="8" max="8" width="15.85546875" customWidth="1"/>
    <col min="9" max="9" width="13.85546875" customWidth="1"/>
    <col min="10" max="10" width="14.28515625" customWidth="1"/>
    <col min="11" max="11" width="14" customWidth="1"/>
    <col min="12" max="13" width="15" customWidth="1"/>
    <col min="14" max="14" width="10.42578125" hidden="1" customWidth="1"/>
    <col min="15" max="15" width="55.140625" bestFit="1" customWidth="1"/>
    <col min="16" max="16" width="8.85546875" hidden="1" customWidth="1"/>
    <col min="17" max="17" width="59" hidden="1" customWidth="1"/>
    <col min="18" max="18" width="12.28515625" hidden="1" customWidth="1"/>
  </cols>
  <sheetData>
    <row r="1" spans="1:18" ht="16.5" thickBot="1" x14ac:dyDescent="0.3">
      <c r="A1" s="33"/>
      <c r="B1" s="194" t="s">
        <v>307</v>
      </c>
      <c r="K1" s="193"/>
      <c r="O1" s="27" t="s">
        <v>365</v>
      </c>
    </row>
    <row r="2" spans="1:18" s="2" customFormat="1" ht="52.5" customHeight="1" thickBot="1" x14ac:dyDescent="0.25">
      <c r="A2" s="34" t="s">
        <v>1</v>
      </c>
      <c r="B2" s="34" t="s">
        <v>199</v>
      </c>
      <c r="C2" s="34" t="s">
        <v>200</v>
      </c>
      <c r="D2" s="34" t="s">
        <v>6</v>
      </c>
      <c r="E2" s="37" t="s">
        <v>201</v>
      </c>
      <c r="F2" s="37" t="s">
        <v>202</v>
      </c>
      <c r="G2" s="37" t="s">
        <v>203</v>
      </c>
      <c r="H2" s="37" t="s">
        <v>204</v>
      </c>
      <c r="I2" s="37" t="s">
        <v>205</v>
      </c>
      <c r="J2" s="37" t="s">
        <v>206</v>
      </c>
      <c r="K2" s="37" t="s">
        <v>207</v>
      </c>
      <c r="L2" s="37" t="s">
        <v>324</v>
      </c>
      <c r="M2" s="37" t="s">
        <v>316</v>
      </c>
      <c r="N2" s="37" t="s">
        <v>9</v>
      </c>
      <c r="O2" s="48" t="s">
        <v>7</v>
      </c>
      <c r="P2" s="37" t="s">
        <v>236</v>
      </c>
      <c r="Q2" s="37" t="s">
        <v>237</v>
      </c>
      <c r="R2" s="37" t="s">
        <v>239</v>
      </c>
    </row>
    <row r="3" spans="1:18" x14ac:dyDescent="0.25">
      <c r="A3" s="40" t="s">
        <v>313</v>
      </c>
      <c r="B3" s="35" t="s">
        <v>314</v>
      </c>
      <c r="C3" s="43" t="s">
        <v>315</v>
      </c>
      <c r="D3" s="38">
        <v>1850000</v>
      </c>
      <c r="E3" s="38">
        <v>1850000</v>
      </c>
      <c r="F3" s="38"/>
      <c r="G3" s="38">
        <v>75000</v>
      </c>
      <c r="H3" s="38">
        <v>0</v>
      </c>
      <c r="I3" s="38">
        <v>1775000</v>
      </c>
      <c r="J3" s="38">
        <v>1775000</v>
      </c>
      <c r="K3" s="38">
        <v>0</v>
      </c>
      <c r="L3" s="38">
        <v>0</v>
      </c>
      <c r="M3" s="38">
        <v>0</v>
      </c>
      <c r="N3" s="39"/>
      <c r="O3" s="51"/>
      <c r="P3" s="46"/>
      <c r="Q3" s="41"/>
      <c r="R3" s="36" t="s">
        <v>240</v>
      </c>
    </row>
    <row r="4" spans="1:18" x14ac:dyDescent="0.25">
      <c r="A4" s="26" t="s">
        <v>317</v>
      </c>
      <c r="B4" s="16" t="s">
        <v>318</v>
      </c>
      <c r="C4" s="43" t="s">
        <v>319</v>
      </c>
      <c r="D4" s="29">
        <v>1850000</v>
      </c>
      <c r="E4" s="29">
        <v>1850000</v>
      </c>
      <c r="F4" s="29"/>
      <c r="G4" s="29">
        <v>93500</v>
      </c>
      <c r="H4" s="29">
        <v>0</v>
      </c>
      <c r="I4" s="29">
        <v>1756500</v>
      </c>
      <c r="J4" s="29">
        <v>1756500</v>
      </c>
      <c r="K4" s="29">
        <v>0</v>
      </c>
      <c r="L4" s="29">
        <v>0</v>
      </c>
      <c r="M4" s="29">
        <v>0</v>
      </c>
      <c r="N4" s="17"/>
      <c r="O4" s="50"/>
      <c r="P4" s="46"/>
      <c r="Q4" s="41"/>
      <c r="R4" s="18" t="s">
        <v>241</v>
      </c>
    </row>
    <row r="5" spans="1:18" x14ac:dyDescent="0.25">
      <c r="A5" s="26" t="s">
        <v>320</v>
      </c>
      <c r="B5" s="16" t="s">
        <v>321</v>
      </c>
      <c r="C5" s="32"/>
      <c r="D5" s="29">
        <v>308000</v>
      </c>
      <c r="E5" s="29">
        <v>308000</v>
      </c>
      <c r="F5" s="29"/>
      <c r="G5" s="29">
        <v>0</v>
      </c>
      <c r="H5" s="29">
        <v>0</v>
      </c>
      <c r="I5" s="29">
        <v>308000</v>
      </c>
      <c r="J5" s="29">
        <v>33000</v>
      </c>
      <c r="K5" s="29">
        <v>275000</v>
      </c>
      <c r="L5" s="29">
        <v>0</v>
      </c>
      <c r="M5" s="29">
        <v>0</v>
      </c>
      <c r="N5" s="17"/>
      <c r="O5" s="50"/>
      <c r="P5" s="46"/>
      <c r="Q5" s="31"/>
      <c r="R5" s="18" t="s">
        <v>241</v>
      </c>
    </row>
    <row r="6" spans="1:18" x14ac:dyDescent="0.25">
      <c r="A6" s="26" t="s">
        <v>322</v>
      </c>
      <c r="B6" s="16" t="s">
        <v>323</v>
      </c>
      <c r="C6" s="32"/>
      <c r="D6" s="29">
        <v>244200</v>
      </c>
      <c r="E6" s="29">
        <v>244200</v>
      </c>
      <c r="F6" s="29"/>
      <c r="G6" s="29">
        <v>0</v>
      </c>
      <c r="H6" s="29">
        <v>0</v>
      </c>
      <c r="I6" s="29">
        <v>244200</v>
      </c>
      <c r="J6" s="29">
        <v>0</v>
      </c>
      <c r="K6" s="29">
        <v>107200</v>
      </c>
      <c r="L6" s="29">
        <v>70500</v>
      </c>
      <c r="M6" s="29">
        <v>66500</v>
      </c>
      <c r="N6" s="17"/>
      <c r="O6" s="49"/>
      <c r="P6" s="46"/>
      <c r="Q6" s="30"/>
      <c r="R6" s="18" t="s">
        <v>241</v>
      </c>
    </row>
    <row r="7" spans="1:18" x14ac:dyDescent="0.25">
      <c r="A7" s="26" t="s">
        <v>325</v>
      </c>
      <c r="B7" s="16" t="s">
        <v>328</v>
      </c>
      <c r="C7" s="32"/>
      <c r="D7" s="29">
        <v>160000</v>
      </c>
      <c r="E7" s="29">
        <v>160000</v>
      </c>
      <c r="F7" s="29"/>
      <c r="G7" s="29">
        <v>0</v>
      </c>
      <c r="H7" s="29">
        <v>18.690000000000001</v>
      </c>
      <c r="I7" s="29">
        <v>159981.31</v>
      </c>
      <c r="J7" s="29">
        <v>0</v>
      </c>
      <c r="K7" s="29">
        <v>81000</v>
      </c>
      <c r="L7" s="29">
        <v>40500</v>
      </c>
      <c r="M7" s="29">
        <v>38481.31</v>
      </c>
      <c r="N7" s="17"/>
      <c r="O7" s="49"/>
      <c r="P7" s="46"/>
      <c r="Q7" s="30"/>
      <c r="R7" s="18" t="s">
        <v>241</v>
      </c>
    </row>
    <row r="8" spans="1:18" x14ac:dyDescent="0.25">
      <c r="A8" s="26" t="s">
        <v>326</v>
      </c>
      <c r="B8" s="16" t="s">
        <v>327</v>
      </c>
      <c r="C8" s="32"/>
      <c r="D8" s="29"/>
      <c r="E8" s="29">
        <v>142000</v>
      </c>
      <c r="F8" s="29"/>
      <c r="G8" s="29">
        <v>0</v>
      </c>
      <c r="H8" s="29">
        <v>0</v>
      </c>
      <c r="I8" s="29">
        <v>142000</v>
      </c>
      <c r="J8" s="29"/>
      <c r="K8" s="29">
        <v>60000</v>
      </c>
      <c r="L8" s="29">
        <v>56000</v>
      </c>
      <c r="M8" s="29">
        <v>26000</v>
      </c>
      <c r="N8" s="17"/>
      <c r="O8" s="188"/>
      <c r="P8" s="189"/>
      <c r="Q8" s="52" t="s">
        <v>263</v>
      </c>
      <c r="R8" s="18" t="s">
        <v>241</v>
      </c>
    </row>
    <row r="9" spans="1:18" x14ac:dyDescent="0.25">
      <c r="A9" s="26" t="s">
        <v>329</v>
      </c>
      <c r="B9" s="16" t="s">
        <v>330</v>
      </c>
      <c r="C9" s="32"/>
      <c r="D9" s="29"/>
      <c r="E9" s="29">
        <v>183000</v>
      </c>
      <c r="F9" s="29"/>
      <c r="G9" s="29">
        <v>10456</v>
      </c>
      <c r="H9" s="29">
        <v>11447.37</v>
      </c>
      <c r="I9" s="29">
        <v>161096.63</v>
      </c>
      <c r="J9" s="29">
        <v>0</v>
      </c>
      <c r="K9" s="29">
        <v>66000</v>
      </c>
      <c r="L9" s="29">
        <v>62000</v>
      </c>
      <c r="M9" s="29">
        <v>55000</v>
      </c>
      <c r="N9" s="17"/>
      <c r="O9" s="188"/>
      <c r="P9" s="189" t="s">
        <v>238</v>
      </c>
      <c r="Q9" s="190" t="s">
        <v>242</v>
      </c>
      <c r="R9" s="18" t="s">
        <v>241</v>
      </c>
    </row>
    <row r="10" spans="1:18" x14ac:dyDescent="0.25">
      <c r="A10" s="26" t="s">
        <v>331</v>
      </c>
      <c r="B10" s="16" t="s">
        <v>341</v>
      </c>
      <c r="C10" s="32"/>
      <c r="D10" s="29"/>
      <c r="E10" s="29">
        <v>31000</v>
      </c>
      <c r="F10" s="29"/>
      <c r="G10" s="29">
        <v>0</v>
      </c>
      <c r="H10" s="29">
        <v>0</v>
      </c>
      <c r="I10" s="29">
        <v>31000</v>
      </c>
      <c r="J10" s="29"/>
      <c r="K10" s="29"/>
      <c r="L10" s="29"/>
      <c r="M10" s="29"/>
      <c r="N10" s="17"/>
      <c r="O10" s="188"/>
      <c r="P10" s="189" t="s">
        <v>238</v>
      </c>
      <c r="Q10" s="191" t="s">
        <v>242</v>
      </c>
      <c r="R10" s="18" t="s">
        <v>241</v>
      </c>
    </row>
    <row r="11" spans="1:18" x14ac:dyDescent="0.25">
      <c r="A11" s="26" t="s">
        <v>332</v>
      </c>
      <c r="B11" s="16" t="s">
        <v>342</v>
      </c>
      <c r="C11" s="32"/>
      <c r="D11" s="29"/>
      <c r="E11" s="29">
        <v>154000</v>
      </c>
      <c r="F11" s="29"/>
      <c r="G11" s="29"/>
      <c r="H11" s="29">
        <v>0</v>
      </c>
      <c r="I11" s="29">
        <v>154000</v>
      </c>
      <c r="J11" s="29"/>
      <c r="K11" s="29"/>
      <c r="L11" s="29"/>
      <c r="M11" s="29"/>
      <c r="N11" s="17"/>
      <c r="O11" s="188"/>
      <c r="P11" s="189" t="s">
        <v>238</v>
      </c>
      <c r="Q11" s="192" t="s">
        <v>264</v>
      </c>
      <c r="R11" s="18" t="s">
        <v>241</v>
      </c>
    </row>
    <row r="12" spans="1:18" x14ac:dyDescent="0.25">
      <c r="A12" s="26" t="s">
        <v>333</v>
      </c>
      <c r="B12" s="16" t="s">
        <v>343</v>
      </c>
      <c r="C12" s="32"/>
      <c r="D12" s="29"/>
      <c r="E12" s="29">
        <v>117800</v>
      </c>
      <c r="F12" s="29"/>
      <c r="G12" s="29"/>
      <c r="H12" s="29"/>
      <c r="I12" s="29"/>
      <c r="J12" s="29"/>
      <c r="K12" s="29"/>
      <c r="L12" s="29"/>
      <c r="M12" s="29"/>
      <c r="N12" s="17"/>
      <c r="O12" s="190"/>
      <c r="P12" s="189" t="s">
        <v>238</v>
      </c>
      <c r="Q12" s="190" t="s">
        <v>243</v>
      </c>
      <c r="R12" s="18" t="s">
        <v>241</v>
      </c>
    </row>
    <row r="13" spans="1:18" x14ac:dyDescent="0.25">
      <c r="A13" s="26" t="s">
        <v>334</v>
      </c>
      <c r="B13" s="16" t="s">
        <v>344</v>
      </c>
      <c r="C13" s="32"/>
      <c r="D13" s="29"/>
      <c r="E13" s="29">
        <v>160000</v>
      </c>
      <c r="F13" s="29"/>
      <c r="G13" s="29"/>
      <c r="H13" s="29"/>
      <c r="I13" s="29"/>
      <c r="J13" s="29"/>
      <c r="K13" s="29"/>
      <c r="L13" s="29"/>
      <c r="M13" s="29"/>
      <c r="N13" s="17"/>
      <c r="O13" s="190"/>
      <c r="P13" s="189" t="s">
        <v>238</v>
      </c>
      <c r="Q13" s="190" t="s">
        <v>243</v>
      </c>
      <c r="R13" s="18" t="s">
        <v>241</v>
      </c>
    </row>
    <row r="14" spans="1:18" x14ac:dyDescent="0.25">
      <c r="A14" s="26" t="s">
        <v>335</v>
      </c>
      <c r="B14" s="16" t="s">
        <v>345</v>
      </c>
      <c r="C14" s="32"/>
      <c r="D14" s="29"/>
      <c r="E14" s="29">
        <v>147700</v>
      </c>
      <c r="F14" s="29"/>
      <c r="G14" s="29"/>
      <c r="H14" s="29"/>
      <c r="I14" s="29"/>
      <c r="J14" s="29"/>
      <c r="K14" s="29"/>
      <c r="L14" s="29"/>
      <c r="M14" s="29"/>
      <c r="N14" s="17"/>
      <c r="O14" s="188"/>
      <c r="P14" s="189" t="s">
        <v>238</v>
      </c>
      <c r="Q14" s="190" t="s">
        <v>243</v>
      </c>
      <c r="R14" s="18" t="s">
        <v>241</v>
      </c>
    </row>
    <row r="15" spans="1:18" x14ac:dyDescent="0.25">
      <c r="A15" s="26" t="s">
        <v>336</v>
      </c>
      <c r="B15" s="16" t="s">
        <v>346</v>
      </c>
      <c r="C15" s="32"/>
      <c r="D15" s="29"/>
      <c r="E15" s="29">
        <v>51000</v>
      </c>
      <c r="F15" s="29"/>
      <c r="G15" s="29"/>
      <c r="H15" s="29"/>
      <c r="I15" s="29"/>
      <c r="J15" s="29"/>
      <c r="K15" s="29"/>
      <c r="L15" s="29"/>
      <c r="M15" s="29"/>
      <c r="N15" s="17"/>
      <c r="O15" s="191"/>
      <c r="P15" s="189" t="s">
        <v>238</v>
      </c>
      <c r="Q15" s="190" t="s">
        <v>243</v>
      </c>
      <c r="R15" s="18" t="s">
        <v>241</v>
      </c>
    </row>
    <row r="16" spans="1:18" x14ac:dyDescent="0.25">
      <c r="A16" s="26" t="s">
        <v>337</v>
      </c>
      <c r="B16" s="16" t="s">
        <v>347</v>
      </c>
      <c r="C16" s="32"/>
      <c r="D16" s="29"/>
      <c r="E16" s="29">
        <v>92300</v>
      </c>
      <c r="F16" s="29"/>
      <c r="G16" s="29"/>
      <c r="H16" s="29"/>
      <c r="I16" s="29"/>
      <c r="J16" s="29"/>
      <c r="K16" s="29"/>
      <c r="L16" s="29"/>
      <c r="M16" s="29"/>
      <c r="N16" s="17"/>
      <c r="O16" s="49"/>
      <c r="P16" s="46" t="s">
        <v>238</v>
      </c>
      <c r="Q16" s="30" t="s">
        <v>243</v>
      </c>
      <c r="R16" s="18" t="s">
        <v>241</v>
      </c>
    </row>
    <row r="17" spans="1:18" x14ac:dyDescent="0.25">
      <c r="A17" s="26" t="s">
        <v>338</v>
      </c>
      <c r="B17" s="16" t="s">
        <v>348</v>
      </c>
      <c r="C17" s="32"/>
      <c r="D17" s="29"/>
      <c r="E17" s="29">
        <v>82000</v>
      </c>
      <c r="F17" s="29"/>
      <c r="G17" s="29"/>
      <c r="H17" s="29"/>
      <c r="I17" s="29"/>
      <c r="J17" s="29"/>
      <c r="K17" s="29"/>
      <c r="L17" s="29"/>
      <c r="M17" s="29"/>
      <c r="N17" s="17"/>
      <c r="O17" s="49"/>
      <c r="P17" s="46" t="s">
        <v>238</v>
      </c>
      <c r="Q17" s="30" t="s">
        <v>243</v>
      </c>
      <c r="R17" s="18" t="s">
        <v>241</v>
      </c>
    </row>
    <row r="18" spans="1:18" x14ac:dyDescent="0.25">
      <c r="A18" s="26" t="s">
        <v>339</v>
      </c>
      <c r="B18" s="16" t="s">
        <v>349</v>
      </c>
      <c r="C18" s="32"/>
      <c r="D18" s="29"/>
      <c r="E18" s="29">
        <v>160000</v>
      </c>
      <c r="F18" s="29"/>
      <c r="G18" s="29"/>
      <c r="H18" s="29"/>
      <c r="I18" s="29"/>
      <c r="J18" s="29"/>
      <c r="K18" s="29"/>
      <c r="L18" s="29"/>
      <c r="M18" s="29"/>
      <c r="N18" s="17"/>
      <c r="O18" s="49"/>
      <c r="P18" s="46" t="s">
        <v>238</v>
      </c>
      <c r="Q18" s="30" t="s">
        <v>242</v>
      </c>
      <c r="R18" s="18" t="s">
        <v>241</v>
      </c>
    </row>
    <row r="19" spans="1:18" x14ac:dyDescent="0.25">
      <c r="A19" s="26" t="s">
        <v>340</v>
      </c>
      <c r="B19" s="16" t="s">
        <v>350</v>
      </c>
      <c r="C19" s="32"/>
      <c r="D19" s="29"/>
      <c r="E19" s="29">
        <v>243500</v>
      </c>
      <c r="F19" s="29"/>
      <c r="G19" s="29"/>
      <c r="H19" s="29"/>
      <c r="I19" s="29"/>
      <c r="J19" s="29"/>
      <c r="K19" s="29"/>
      <c r="L19" s="29"/>
      <c r="M19" s="29"/>
      <c r="N19" s="17"/>
      <c r="O19" s="31"/>
      <c r="P19" s="46" t="s">
        <v>238</v>
      </c>
      <c r="Q19" s="30" t="s">
        <v>243</v>
      </c>
      <c r="R19" s="18" t="s">
        <v>241</v>
      </c>
    </row>
    <row r="20" spans="1:18" x14ac:dyDescent="0.25">
      <c r="A20" s="26"/>
      <c r="B20" s="16"/>
      <c r="C20" s="32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17"/>
      <c r="O20" s="31"/>
      <c r="P20" s="46"/>
      <c r="Q20" s="30"/>
      <c r="R20" s="18" t="s">
        <v>241</v>
      </c>
    </row>
    <row r="21" spans="1:18" x14ac:dyDescent="0.25">
      <c r="A21" s="26"/>
      <c r="B21" s="16"/>
      <c r="C21" s="32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17"/>
      <c r="O21" s="49"/>
      <c r="P21" s="46"/>
      <c r="Q21" s="30"/>
      <c r="R21" s="6"/>
    </row>
    <row r="22" spans="1:18" x14ac:dyDescent="0.25">
      <c r="A22" s="26"/>
      <c r="B22" s="16"/>
      <c r="C22" s="32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17"/>
      <c r="O22" s="49"/>
      <c r="P22" s="46"/>
      <c r="Q22" s="50"/>
      <c r="R22" s="6"/>
    </row>
    <row r="23" spans="1:18" ht="15.75" thickBot="1" x14ac:dyDescent="0.3">
      <c r="C23" s="187" t="s">
        <v>270</v>
      </c>
      <c r="D23" s="14">
        <f>SUM(D3:D22)</f>
        <v>4412200</v>
      </c>
      <c r="E23" s="14">
        <f t="shared" ref="E23:M23" si="0">SUM(E3:E22)</f>
        <v>5976500</v>
      </c>
      <c r="F23" s="14">
        <f t="shared" si="0"/>
        <v>0</v>
      </c>
      <c r="G23" s="14">
        <f t="shared" si="0"/>
        <v>178956</v>
      </c>
      <c r="H23" s="14">
        <f t="shared" si="0"/>
        <v>11466.060000000001</v>
      </c>
      <c r="I23" s="14">
        <f t="shared" si="0"/>
        <v>4731777.9399999995</v>
      </c>
      <c r="J23" s="14">
        <f t="shared" si="0"/>
        <v>3564500</v>
      </c>
      <c r="K23" s="14">
        <f t="shared" si="0"/>
        <v>589200</v>
      </c>
      <c r="L23" s="14">
        <f t="shared" ref="L23" si="1">SUM(L3:L22)</f>
        <v>229000</v>
      </c>
      <c r="M23" s="14">
        <f t="shared" si="0"/>
        <v>185981.31</v>
      </c>
      <c r="O23" s="44"/>
    </row>
    <row r="24" spans="1:18" ht="15.75" thickTop="1" x14ac:dyDescent="0.25">
      <c r="C24" s="27"/>
      <c r="O24" s="44"/>
    </row>
    <row r="25" spans="1:18" x14ac:dyDescent="0.25">
      <c r="C25" s="27"/>
    </row>
    <row r="26" spans="1:18" x14ac:dyDescent="0.25">
      <c r="C26" s="27"/>
    </row>
    <row r="27" spans="1:18" x14ac:dyDescent="0.25">
      <c r="B27" s="25"/>
      <c r="C27" s="27"/>
    </row>
    <row r="28" spans="1:18" ht="21.6" customHeight="1" x14ac:dyDescent="0.25">
      <c r="B28" s="25"/>
      <c r="C28" s="27"/>
    </row>
    <row r="29" spans="1:18" x14ac:dyDescent="0.25">
      <c r="B29" s="25"/>
      <c r="C29" s="27"/>
    </row>
    <row r="30" spans="1:18" x14ac:dyDescent="0.25">
      <c r="C30" s="27"/>
    </row>
  </sheetData>
  <pageMargins left="0.25" right="0.25" top="0.75" bottom="0.75" header="0.3" footer="0.3"/>
  <pageSetup paperSize="5" scale="7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D82A9-2854-4FDD-BE6A-2960F456C0C3}">
  <sheetPr>
    <pageSetUpPr fitToPage="1"/>
  </sheetPr>
  <dimension ref="A1:R25"/>
  <sheetViews>
    <sheetView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3" sqref="O3:O17"/>
    </sheetView>
  </sheetViews>
  <sheetFormatPr defaultRowHeight="15" x14ac:dyDescent="0.25"/>
  <cols>
    <col min="1" max="1" width="6.140625" bestFit="1" customWidth="1"/>
    <col min="2" max="2" width="33.85546875" customWidth="1"/>
    <col min="3" max="3" width="19.5703125" customWidth="1"/>
    <col min="4" max="4" width="14.28515625" hidden="1" customWidth="1"/>
    <col min="5" max="5" width="17.7109375" customWidth="1"/>
    <col min="6" max="6" width="12.5703125" hidden="1" customWidth="1"/>
    <col min="7" max="7" width="16.7109375" customWidth="1"/>
    <col min="8" max="8" width="15.85546875" customWidth="1"/>
    <col min="9" max="9" width="13.85546875" customWidth="1"/>
    <col min="10" max="10" width="14.28515625" customWidth="1"/>
    <col min="11" max="11" width="14" customWidth="1"/>
    <col min="12" max="13" width="15" customWidth="1"/>
    <col min="14" max="14" width="10.42578125" hidden="1" customWidth="1"/>
    <col min="15" max="15" width="55.140625" bestFit="1" customWidth="1"/>
    <col min="16" max="16" width="8.85546875" hidden="1" customWidth="1"/>
    <col min="17" max="17" width="59" hidden="1" customWidth="1"/>
    <col min="18" max="18" width="12.28515625" hidden="1" customWidth="1"/>
  </cols>
  <sheetData>
    <row r="1" spans="1:18" ht="16.5" thickBot="1" x14ac:dyDescent="0.3">
      <c r="A1" s="33"/>
      <c r="B1" s="194" t="s">
        <v>308</v>
      </c>
      <c r="O1" t="s">
        <v>366</v>
      </c>
    </row>
    <row r="2" spans="1:18" s="2" customFormat="1" ht="52.5" customHeight="1" thickBot="1" x14ac:dyDescent="0.25">
      <c r="A2" s="34" t="s">
        <v>1</v>
      </c>
      <c r="B2" s="34" t="s">
        <v>199</v>
      </c>
      <c r="C2" s="34" t="s">
        <v>200</v>
      </c>
      <c r="D2" s="34" t="s">
        <v>6</v>
      </c>
      <c r="E2" s="37" t="s">
        <v>201</v>
      </c>
      <c r="F2" s="37" t="s">
        <v>202</v>
      </c>
      <c r="G2" s="37" t="s">
        <v>203</v>
      </c>
      <c r="H2" s="37" t="s">
        <v>204</v>
      </c>
      <c r="I2" s="37" t="s">
        <v>205</v>
      </c>
      <c r="J2" s="37" t="s">
        <v>206</v>
      </c>
      <c r="K2" s="37" t="s">
        <v>207</v>
      </c>
      <c r="L2" s="37" t="s">
        <v>324</v>
      </c>
      <c r="M2" s="37" t="s">
        <v>316</v>
      </c>
      <c r="N2" s="37" t="s">
        <v>9</v>
      </c>
      <c r="O2" s="48" t="s">
        <v>7</v>
      </c>
      <c r="P2" s="37" t="s">
        <v>236</v>
      </c>
      <c r="Q2" s="37" t="s">
        <v>237</v>
      </c>
      <c r="R2" s="37" t="s">
        <v>239</v>
      </c>
    </row>
    <row r="3" spans="1:18" x14ac:dyDescent="0.25">
      <c r="A3" s="26" t="s">
        <v>351</v>
      </c>
      <c r="B3" s="16" t="s">
        <v>352</v>
      </c>
      <c r="C3" s="32"/>
      <c r="D3" s="29"/>
      <c r="E3" s="29">
        <v>300000</v>
      </c>
      <c r="F3" s="29"/>
      <c r="G3" s="29">
        <v>0</v>
      </c>
      <c r="H3" s="29">
        <v>0</v>
      </c>
      <c r="I3" s="29"/>
      <c r="J3" s="29"/>
      <c r="K3" s="29"/>
      <c r="L3" s="29"/>
      <c r="M3" s="29"/>
      <c r="N3" s="17"/>
      <c r="O3" s="188"/>
      <c r="P3" s="189"/>
      <c r="Q3" s="52" t="s">
        <v>263</v>
      </c>
      <c r="R3" s="18" t="s">
        <v>241</v>
      </c>
    </row>
    <row r="4" spans="1:18" x14ac:dyDescent="0.25">
      <c r="A4" s="26" t="s">
        <v>353</v>
      </c>
      <c r="B4" s="16" t="s">
        <v>354</v>
      </c>
      <c r="C4" s="32"/>
      <c r="D4" s="29"/>
      <c r="E4" s="29">
        <v>100000</v>
      </c>
      <c r="F4" s="29"/>
      <c r="G4" s="29"/>
      <c r="H4" s="29"/>
      <c r="I4" s="29"/>
      <c r="J4" s="29"/>
      <c r="K4" s="29"/>
      <c r="L4" s="29"/>
      <c r="M4" s="29"/>
      <c r="N4" s="17"/>
      <c r="O4" s="188"/>
      <c r="P4" s="189" t="s">
        <v>238</v>
      </c>
      <c r="Q4" s="190" t="s">
        <v>242</v>
      </c>
      <c r="R4" s="18" t="s">
        <v>241</v>
      </c>
    </row>
    <row r="5" spans="1:18" x14ac:dyDescent="0.25">
      <c r="A5" s="26" t="s">
        <v>355</v>
      </c>
      <c r="B5" s="16" t="s">
        <v>356</v>
      </c>
      <c r="C5" s="32"/>
      <c r="D5" s="29"/>
      <c r="E5" s="29">
        <v>100000</v>
      </c>
      <c r="F5" s="29"/>
      <c r="G5" s="29">
        <v>0</v>
      </c>
      <c r="H5" s="29">
        <v>0</v>
      </c>
      <c r="I5" s="29"/>
      <c r="J5" s="29"/>
      <c r="K5" s="29"/>
      <c r="L5" s="29"/>
      <c r="M5" s="29"/>
      <c r="N5" s="17"/>
      <c r="O5" s="188"/>
      <c r="P5" s="189" t="s">
        <v>238</v>
      </c>
      <c r="Q5" s="191" t="s">
        <v>242</v>
      </c>
      <c r="R5" s="18" t="s">
        <v>241</v>
      </c>
    </row>
    <row r="6" spans="1:18" x14ac:dyDescent="0.25">
      <c r="A6" s="26"/>
      <c r="B6" s="16"/>
      <c r="C6" s="32"/>
      <c r="D6" s="29"/>
      <c r="E6" s="29"/>
      <c r="F6" s="29"/>
      <c r="G6" s="29"/>
      <c r="H6" s="29"/>
      <c r="I6" s="29"/>
      <c r="J6" s="29"/>
      <c r="K6" s="29"/>
      <c r="L6" s="29"/>
      <c r="M6" s="29"/>
      <c r="N6" s="17"/>
      <c r="O6" s="188"/>
      <c r="P6" s="189"/>
      <c r="Q6" s="192"/>
      <c r="R6" s="18" t="s">
        <v>241</v>
      </c>
    </row>
    <row r="7" spans="1:18" x14ac:dyDescent="0.25">
      <c r="A7" s="26"/>
      <c r="B7" s="16"/>
      <c r="C7" s="32"/>
      <c r="D7" s="29"/>
      <c r="E7" s="29"/>
      <c r="F7" s="29"/>
      <c r="G7" s="29"/>
      <c r="H7" s="29"/>
      <c r="I7" s="29"/>
      <c r="J7" s="29"/>
      <c r="K7" s="29"/>
      <c r="L7" s="29"/>
      <c r="M7" s="29"/>
      <c r="N7" s="17"/>
      <c r="O7" s="190"/>
      <c r="P7" s="189"/>
      <c r="Q7" s="190"/>
      <c r="R7" s="18" t="s">
        <v>241</v>
      </c>
    </row>
    <row r="8" spans="1:18" x14ac:dyDescent="0.25">
      <c r="A8" s="26"/>
      <c r="B8" s="16"/>
      <c r="C8" s="32"/>
      <c r="D8" s="29"/>
      <c r="E8" s="29"/>
      <c r="F8" s="29"/>
      <c r="G8" s="29"/>
      <c r="H8" s="29"/>
      <c r="I8" s="29"/>
      <c r="J8" s="29"/>
      <c r="K8" s="29"/>
      <c r="L8" s="29"/>
      <c r="M8" s="29"/>
      <c r="N8" s="17"/>
      <c r="O8" s="190"/>
      <c r="P8" s="189"/>
      <c r="Q8" s="190"/>
      <c r="R8" s="18" t="s">
        <v>241</v>
      </c>
    </row>
    <row r="9" spans="1:18" x14ac:dyDescent="0.25">
      <c r="A9" s="26"/>
      <c r="B9" s="16"/>
      <c r="C9" s="32"/>
      <c r="D9" s="29"/>
      <c r="E9" s="29"/>
      <c r="F9" s="29"/>
      <c r="G9" s="29"/>
      <c r="H9" s="29"/>
      <c r="I9" s="29"/>
      <c r="J9" s="29"/>
      <c r="K9" s="29"/>
      <c r="L9" s="29"/>
      <c r="M9" s="29"/>
      <c r="N9" s="17"/>
      <c r="O9" s="188"/>
      <c r="P9" s="189"/>
      <c r="Q9" s="190"/>
      <c r="R9" s="18" t="s">
        <v>241</v>
      </c>
    </row>
    <row r="10" spans="1:18" x14ac:dyDescent="0.25">
      <c r="A10" s="26"/>
      <c r="B10" s="16"/>
      <c r="C10" s="32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17"/>
      <c r="O10" s="191"/>
      <c r="P10" s="189"/>
      <c r="Q10" s="190"/>
      <c r="R10" s="18" t="s">
        <v>241</v>
      </c>
    </row>
    <row r="11" spans="1:18" x14ac:dyDescent="0.25">
      <c r="A11" s="26"/>
      <c r="B11" s="16"/>
      <c r="C11" s="32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17"/>
      <c r="O11" s="49"/>
      <c r="P11" s="46"/>
      <c r="Q11" s="30"/>
      <c r="R11" s="18" t="s">
        <v>241</v>
      </c>
    </row>
    <row r="12" spans="1:18" x14ac:dyDescent="0.25">
      <c r="A12" s="26"/>
      <c r="B12" s="16"/>
      <c r="C12" s="32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17"/>
      <c r="O12" s="49"/>
      <c r="P12" s="46"/>
      <c r="Q12" s="30"/>
      <c r="R12" s="18" t="s">
        <v>241</v>
      </c>
    </row>
    <row r="13" spans="1:18" x14ac:dyDescent="0.25">
      <c r="A13" s="26"/>
      <c r="B13" s="16"/>
      <c r="C13" s="32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17"/>
      <c r="O13" s="49"/>
      <c r="P13" s="46"/>
      <c r="Q13" s="30"/>
      <c r="R13" s="18" t="s">
        <v>241</v>
      </c>
    </row>
    <row r="14" spans="1:18" x14ac:dyDescent="0.25">
      <c r="A14" s="26"/>
      <c r="B14" s="16"/>
      <c r="C14" s="32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17"/>
      <c r="O14" s="31"/>
      <c r="P14" s="46"/>
      <c r="Q14" s="30"/>
      <c r="R14" s="18" t="s">
        <v>241</v>
      </c>
    </row>
    <row r="15" spans="1:18" x14ac:dyDescent="0.25">
      <c r="A15" s="26"/>
      <c r="B15" s="16"/>
      <c r="C15" s="32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17"/>
      <c r="O15" s="31"/>
      <c r="P15" s="46"/>
      <c r="Q15" s="30"/>
      <c r="R15" s="18" t="s">
        <v>241</v>
      </c>
    </row>
    <row r="16" spans="1:18" x14ac:dyDescent="0.25">
      <c r="A16" s="26"/>
      <c r="B16" s="16"/>
      <c r="C16" s="32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17"/>
      <c r="O16" s="49"/>
      <c r="P16" s="46"/>
      <c r="Q16" s="30"/>
      <c r="R16" s="6"/>
    </row>
    <row r="17" spans="1:18" x14ac:dyDescent="0.25">
      <c r="A17" s="26"/>
      <c r="B17" s="16"/>
      <c r="C17" s="32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17"/>
      <c r="O17" s="49"/>
      <c r="P17" s="46"/>
      <c r="Q17" s="50"/>
      <c r="R17" s="6"/>
    </row>
    <row r="18" spans="1:18" ht="15.75" thickBot="1" x14ac:dyDescent="0.3">
      <c r="C18" s="187" t="s">
        <v>270</v>
      </c>
      <c r="D18" s="14">
        <f>SUM(D3:D17)</f>
        <v>0</v>
      </c>
      <c r="E18" s="14">
        <f>SUM(E3:E17)</f>
        <v>500000</v>
      </c>
      <c r="F18" s="14">
        <f t="shared" ref="F18:M18" si="0">SUM(F3:F17)</f>
        <v>0</v>
      </c>
      <c r="G18" s="14">
        <f t="shared" si="0"/>
        <v>0</v>
      </c>
      <c r="H18" s="14">
        <f t="shared" si="0"/>
        <v>0</v>
      </c>
      <c r="I18" s="14">
        <f t="shared" si="0"/>
        <v>0</v>
      </c>
      <c r="J18" s="14">
        <f t="shared" si="0"/>
        <v>0</v>
      </c>
      <c r="K18" s="14">
        <f t="shared" si="0"/>
        <v>0</v>
      </c>
      <c r="L18" s="14">
        <f t="shared" si="0"/>
        <v>0</v>
      </c>
      <c r="M18" s="14">
        <f t="shared" si="0"/>
        <v>0</v>
      </c>
      <c r="O18" s="44"/>
    </row>
    <row r="19" spans="1:18" ht="15.75" thickTop="1" x14ac:dyDescent="0.25">
      <c r="C19" s="27"/>
      <c r="O19" s="44"/>
    </row>
    <row r="20" spans="1:18" x14ac:dyDescent="0.25">
      <c r="C20" s="27"/>
    </row>
    <row r="21" spans="1:18" x14ac:dyDescent="0.25">
      <c r="C21" s="27"/>
    </row>
    <row r="22" spans="1:18" x14ac:dyDescent="0.25">
      <c r="B22" s="25"/>
      <c r="C22" s="27"/>
    </row>
    <row r="23" spans="1:18" ht="21.6" customHeight="1" x14ac:dyDescent="0.25">
      <c r="B23" s="25"/>
      <c r="C23" s="27"/>
    </row>
    <row r="24" spans="1:18" x14ac:dyDescent="0.25">
      <c r="B24" s="25"/>
      <c r="C24" s="27"/>
    </row>
    <row r="25" spans="1:18" x14ac:dyDescent="0.25">
      <c r="C25" s="27"/>
    </row>
  </sheetData>
  <pageMargins left="0.7" right="0.7" top="0.75" bottom="0.75" header="0.3" footer="0.3"/>
  <pageSetup paperSize="5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833D0-C79A-49F0-AA0D-947882EFAF62}">
  <sheetPr>
    <pageSetUpPr fitToPage="1"/>
  </sheetPr>
  <dimension ref="A1:R26"/>
  <sheetViews>
    <sheetView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3" sqref="E13"/>
    </sheetView>
  </sheetViews>
  <sheetFormatPr defaultRowHeight="15" x14ac:dyDescent="0.25"/>
  <cols>
    <col min="1" max="1" width="6.140625" bestFit="1" customWidth="1"/>
    <col min="2" max="2" width="33.85546875" customWidth="1"/>
    <col min="3" max="3" width="19.5703125" customWidth="1"/>
    <col min="4" max="4" width="14.28515625" hidden="1" customWidth="1"/>
    <col min="5" max="5" width="17.7109375" customWidth="1"/>
    <col min="6" max="6" width="12.5703125" hidden="1" customWidth="1"/>
    <col min="7" max="7" width="16.7109375" customWidth="1"/>
    <col min="8" max="8" width="15.85546875" customWidth="1"/>
    <col min="9" max="9" width="13.85546875" customWidth="1"/>
    <col min="10" max="10" width="14.28515625" customWidth="1"/>
    <col min="11" max="11" width="14" customWidth="1"/>
    <col min="12" max="13" width="15" customWidth="1"/>
    <col min="14" max="14" width="10.42578125" hidden="1" customWidth="1"/>
    <col min="15" max="15" width="55.140625" bestFit="1" customWidth="1"/>
    <col min="16" max="16" width="8.85546875" customWidth="1"/>
    <col min="17" max="17" width="59" customWidth="1"/>
    <col min="18" max="18" width="12.28515625" hidden="1" customWidth="1"/>
  </cols>
  <sheetData>
    <row r="1" spans="1:18" ht="19.5" thickBot="1" x14ac:dyDescent="0.35">
      <c r="A1" s="33"/>
      <c r="B1" s="195" t="s">
        <v>310</v>
      </c>
    </row>
    <row r="2" spans="1:18" s="2" customFormat="1" ht="52.5" customHeight="1" thickBot="1" x14ac:dyDescent="0.25">
      <c r="A2" s="34" t="s">
        <v>1</v>
      </c>
      <c r="B2" s="34" t="s">
        <v>199</v>
      </c>
      <c r="C2" s="34" t="s">
        <v>200</v>
      </c>
      <c r="D2" s="34" t="s">
        <v>6</v>
      </c>
      <c r="E2" s="37" t="s">
        <v>201</v>
      </c>
      <c r="F2" s="37" t="s">
        <v>202</v>
      </c>
      <c r="G2" s="37" t="s">
        <v>203</v>
      </c>
      <c r="H2" s="37" t="s">
        <v>204</v>
      </c>
      <c r="I2" s="37" t="s">
        <v>205</v>
      </c>
      <c r="J2" s="37" t="s">
        <v>206</v>
      </c>
      <c r="K2" s="37" t="s">
        <v>207</v>
      </c>
      <c r="L2" s="37" t="s">
        <v>324</v>
      </c>
      <c r="M2" s="37" t="s">
        <v>316</v>
      </c>
      <c r="N2" s="37" t="s">
        <v>9</v>
      </c>
      <c r="O2" s="48" t="s">
        <v>7</v>
      </c>
      <c r="P2" s="37" t="s">
        <v>236</v>
      </c>
      <c r="Q2" s="37" t="s">
        <v>237</v>
      </c>
      <c r="R2" s="37" t="s">
        <v>239</v>
      </c>
    </row>
    <row r="3" spans="1:18" x14ac:dyDescent="0.25">
      <c r="A3" s="26" t="s">
        <v>357</v>
      </c>
      <c r="B3" s="16" t="s">
        <v>358</v>
      </c>
      <c r="C3" s="32"/>
      <c r="D3" s="29"/>
      <c r="E3" s="198">
        <v>600000</v>
      </c>
      <c r="F3" s="198"/>
      <c r="G3" s="198">
        <v>0</v>
      </c>
      <c r="H3" s="198">
        <v>0</v>
      </c>
      <c r="I3" s="198"/>
      <c r="J3" s="198"/>
      <c r="K3" s="198"/>
      <c r="L3" s="198"/>
      <c r="M3" s="198"/>
      <c r="N3" s="17"/>
      <c r="O3" s="197"/>
      <c r="P3" s="189"/>
      <c r="Q3" s="52"/>
      <c r="R3" s="18" t="s">
        <v>241</v>
      </c>
    </row>
    <row r="4" spans="1:18" x14ac:dyDescent="0.25">
      <c r="A4" s="26" t="s">
        <v>359</v>
      </c>
      <c r="B4" s="16" t="s">
        <v>360</v>
      </c>
      <c r="C4" s="32"/>
      <c r="D4" s="29"/>
      <c r="E4" s="198">
        <v>500000</v>
      </c>
      <c r="F4" s="198"/>
      <c r="G4" s="198"/>
      <c r="H4" s="198"/>
      <c r="I4" s="198"/>
      <c r="J4" s="198"/>
      <c r="K4" s="198"/>
      <c r="L4" s="198"/>
      <c r="M4" s="198"/>
      <c r="N4" s="17"/>
      <c r="O4" s="197"/>
      <c r="P4" s="189"/>
      <c r="Q4" s="190"/>
      <c r="R4" s="18" t="s">
        <v>241</v>
      </c>
    </row>
    <row r="5" spans="1:18" x14ac:dyDescent="0.25">
      <c r="A5" s="26" t="s">
        <v>361</v>
      </c>
      <c r="B5" s="16" t="s">
        <v>362</v>
      </c>
      <c r="C5" s="32"/>
      <c r="D5" s="29"/>
      <c r="E5" s="198">
        <v>300000</v>
      </c>
      <c r="F5" s="198"/>
      <c r="G5" s="198">
        <v>0</v>
      </c>
      <c r="H5" s="198">
        <v>0</v>
      </c>
      <c r="I5" s="198"/>
      <c r="J5" s="198"/>
      <c r="K5" s="198"/>
      <c r="L5" s="198"/>
      <c r="M5" s="198"/>
      <c r="N5" s="17"/>
      <c r="O5" s="196"/>
      <c r="P5" s="189"/>
      <c r="Q5" s="191"/>
      <c r="R5" s="18" t="s">
        <v>241</v>
      </c>
    </row>
    <row r="6" spans="1:18" x14ac:dyDescent="0.25">
      <c r="A6" s="26"/>
      <c r="B6" s="16"/>
      <c r="C6" s="32"/>
      <c r="D6" s="29"/>
      <c r="E6" s="198"/>
      <c r="F6" s="198"/>
      <c r="G6" s="198"/>
      <c r="H6" s="198"/>
      <c r="I6" s="198"/>
      <c r="J6" s="198"/>
      <c r="K6" s="198"/>
      <c r="L6" s="198"/>
      <c r="M6" s="198"/>
      <c r="N6" s="17"/>
      <c r="O6" s="188"/>
      <c r="P6" s="189"/>
      <c r="Q6" s="192"/>
      <c r="R6" s="18" t="s">
        <v>241</v>
      </c>
    </row>
    <row r="7" spans="1:18" x14ac:dyDescent="0.25">
      <c r="A7" s="26"/>
      <c r="B7" s="16"/>
      <c r="C7" s="32"/>
      <c r="D7" s="29"/>
      <c r="E7" s="198"/>
      <c r="F7" s="198"/>
      <c r="G7" s="198"/>
      <c r="H7" s="198"/>
      <c r="I7" s="198"/>
      <c r="J7" s="198"/>
      <c r="K7" s="198"/>
      <c r="L7" s="198"/>
      <c r="M7" s="198"/>
      <c r="N7" s="17"/>
      <c r="O7" s="190"/>
      <c r="P7" s="189"/>
      <c r="Q7" s="190"/>
      <c r="R7" s="18" t="s">
        <v>241</v>
      </c>
    </row>
    <row r="8" spans="1:18" x14ac:dyDescent="0.25">
      <c r="A8" s="26"/>
      <c r="B8" s="16"/>
      <c r="C8" s="32"/>
      <c r="D8" s="29"/>
      <c r="E8" s="198"/>
      <c r="F8" s="198"/>
      <c r="G8" s="198"/>
      <c r="H8" s="198"/>
      <c r="I8" s="198"/>
      <c r="J8" s="198"/>
      <c r="K8" s="198"/>
      <c r="L8" s="198"/>
      <c r="M8" s="198"/>
      <c r="N8" s="17"/>
      <c r="O8" s="190"/>
      <c r="P8" s="189"/>
      <c r="Q8" s="190"/>
      <c r="R8" s="18" t="s">
        <v>241</v>
      </c>
    </row>
    <row r="9" spans="1:18" x14ac:dyDescent="0.25">
      <c r="A9" s="26"/>
      <c r="B9" s="16"/>
      <c r="C9" s="32"/>
      <c r="D9" s="29"/>
      <c r="E9" s="198"/>
      <c r="F9" s="198"/>
      <c r="G9" s="198"/>
      <c r="H9" s="198"/>
      <c r="I9" s="198"/>
      <c r="J9" s="198"/>
      <c r="K9" s="198"/>
      <c r="L9" s="198"/>
      <c r="M9" s="198"/>
      <c r="N9" s="17"/>
      <c r="O9" s="188"/>
      <c r="P9" s="189"/>
      <c r="Q9" s="190"/>
      <c r="R9" s="18" t="s">
        <v>241</v>
      </c>
    </row>
    <row r="10" spans="1:18" x14ac:dyDescent="0.25">
      <c r="A10" s="26"/>
      <c r="B10" s="16"/>
      <c r="C10" s="32"/>
      <c r="D10" s="29"/>
      <c r="E10" s="198"/>
      <c r="F10" s="198"/>
      <c r="G10" s="198"/>
      <c r="H10" s="198"/>
      <c r="I10" s="198"/>
      <c r="J10" s="198"/>
      <c r="K10" s="198"/>
      <c r="L10" s="198"/>
      <c r="M10" s="198"/>
      <c r="N10" s="17"/>
      <c r="O10" s="191"/>
      <c r="P10" s="189"/>
      <c r="Q10" s="190"/>
      <c r="R10" s="18" t="s">
        <v>241</v>
      </c>
    </row>
    <row r="11" spans="1:18" x14ac:dyDescent="0.25">
      <c r="A11" s="26"/>
      <c r="B11" s="16"/>
      <c r="C11" s="32"/>
      <c r="D11" s="29"/>
      <c r="E11" s="198"/>
      <c r="F11" s="198"/>
      <c r="G11" s="198"/>
      <c r="H11" s="198"/>
      <c r="I11" s="198"/>
      <c r="J11" s="198"/>
      <c r="K11" s="198"/>
      <c r="L11" s="198"/>
      <c r="M11" s="198"/>
      <c r="N11" s="17"/>
      <c r="O11" s="49"/>
      <c r="P11" s="46"/>
      <c r="Q11" s="30"/>
      <c r="R11" s="18" t="s">
        <v>241</v>
      </c>
    </row>
    <row r="12" spans="1:18" x14ac:dyDescent="0.25">
      <c r="A12" s="26"/>
      <c r="B12" s="16"/>
      <c r="C12" s="32"/>
      <c r="D12" s="29"/>
      <c r="E12" s="198"/>
      <c r="F12" s="198"/>
      <c r="G12" s="198"/>
      <c r="H12" s="198"/>
      <c r="I12" s="198"/>
      <c r="J12" s="198"/>
      <c r="K12" s="198"/>
      <c r="L12" s="198"/>
      <c r="M12" s="198"/>
      <c r="N12" s="17"/>
      <c r="O12" s="49"/>
      <c r="P12" s="46"/>
      <c r="Q12" s="30"/>
      <c r="R12" s="18" t="s">
        <v>241</v>
      </c>
    </row>
    <row r="13" spans="1:18" x14ac:dyDescent="0.25">
      <c r="A13" s="26"/>
      <c r="B13" s="16"/>
      <c r="C13" s="32"/>
      <c r="D13" s="29"/>
      <c r="E13" s="198"/>
      <c r="F13" s="198"/>
      <c r="G13" s="198"/>
      <c r="H13" s="198"/>
      <c r="I13" s="198"/>
      <c r="J13" s="198"/>
      <c r="K13" s="198"/>
      <c r="L13" s="198"/>
      <c r="M13" s="198"/>
      <c r="N13" s="17"/>
      <c r="O13" s="49"/>
      <c r="P13" s="46"/>
      <c r="Q13" s="30"/>
      <c r="R13" s="18" t="s">
        <v>241</v>
      </c>
    </row>
    <row r="14" spans="1:18" x14ac:dyDescent="0.25">
      <c r="A14" s="26"/>
      <c r="B14" s="16"/>
      <c r="C14" s="32"/>
      <c r="D14" s="29"/>
      <c r="E14" s="198"/>
      <c r="F14" s="198"/>
      <c r="G14" s="198"/>
      <c r="H14" s="198"/>
      <c r="I14" s="198"/>
      <c r="J14" s="198"/>
      <c r="K14" s="198"/>
      <c r="L14" s="198"/>
      <c r="M14" s="198"/>
      <c r="N14" s="17"/>
      <c r="O14" s="31"/>
      <c r="P14" s="46"/>
      <c r="Q14" s="30"/>
      <c r="R14" s="18" t="s">
        <v>241</v>
      </c>
    </row>
    <row r="15" spans="1:18" x14ac:dyDescent="0.25">
      <c r="A15" s="26"/>
      <c r="B15" s="16"/>
      <c r="C15" s="32"/>
      <c r="D15" s="29"/>
      <c r="E15" s="198"/>
      <c r="F15" s="198"/>
      <c r="G15" s="198"/>
      <c r="H15" s="198"/>
      <c r="I15" s="198"/>
      <c r="J15" s="198"/>
      <c r="K15" s="198"/>
      <c r="L15" s="198"/>
      <c r="M15" s="198"/>
      <c r="N15" s="17"/>
      <c r="O15" s="31"/>
      <c r="P15" s="46"/>
      <c r="Q15" s="30"/>
      <c r="R15" s="18" t="s">
        <v>241</v>
      </c>
    </row>
    <row r="16" spans="1:18" x14ac:dyDescent="0.25">
      <c r="A16" s="26"/>
      <c r="B16" s="16"/>
      <c r="C16" s="32"/>
      <c r="D16" s="29"/>
      <c r="E16" s="198"/>
      <c r="F16" s="198"/>
      <c r="G16" s="198"/>
      <c r="H16" s="198"/>
      <c r="I16" s="198"/>
      <c r="J16" s="198"/>
      <c r="K16" s="198"/>
      <c r="L16" s="198"/>
      <c r="M16" s="198"/>
      <c r="N16" s="17"/>
      <c r="O16" s="49"/>
      <c r="P16" s="46"/>
      <c r="Q16" s="30"/>
      <c r="R16" s="6"/>
    </row>
    <row r="17" spans="1:18" x14ac:dyDescent="0.25">
      <c r="A17" s="26"/>
      <c r="B17" s="16"/>
      <c r="C17" s="32"/>
      <c r="D17" s="29"/>
      <c r="E17" s="198"/>
      <c r="F17" s="198"/>
      <c r="G17" s="198"/>
      <c r="H17" s="198"/>
      <c r="I17" s="198"/>
      <c r="J17" s="198"/>
      <c r="K17" s="198"/>
      <c r="L17" s="198"/>
      <c r="M17" s="198"/>
      <c r="N17" s="17"/>
      <c r="O17" s="49"/>
      <c r="P17" s="46"/>
      <c r="Q17" s="50"/>
      <c r="R17" s="6"/>
    </row>
    <row r="18" spans="1:18" x14ac:dyDescent="0.25">
      <c r="C18" s="27"/>
      <c r="E18" s="200"/>
      <c r="F18" s="200"/>
      <c r="G18" s="200"/>
      <c r="H18" s="200"/>
      <c r="I18" s="200"/>
      <c r="J18" s="200"/>
      <c r="K18" s="200"/>
      <c r="L18" s="200"/>
      <c r="M18" s="200"/>
    </row>
    <row r="19" spans="1:18" ht="15.75" thickBot="1" x14ac:dyDescent="0.3">
      <c r="C19" s="187" t="s">
        <v>270</v>
      </c>
      <c r="D19" s="14">
        <f>SUM(D3:D17)</f>
        <v>0</v>
      </c>
      <c r="E19" s="199">
        <f>SUM(E3:E18)</f>
        <v>1400000</v>
      </c>
      <c r="F19" s="199">
        <f t="shared" ref="F19:M19" si="0">SUM(F3:F17)</f>
        <v>0</v>
      </c>
      <c r="G19" s="199">
        <f t="shared" si="0"/>
        <v>0</v>
      </c>
      <c r="H19" s="199">
        <f t="shared" si="0"/>
        <v>0</v>
      </c>
      <c r="I19" s="199">
        <f t="shared" si="0"/>
        <v>0</v>
      </c>
      <c r="J19" s="199">
        <f t="shared" si="0"/>
        <v>0</v>
      </c>
      <c r="K19" s="199">
        <f t="shared" si="0"/>
        <v>0</v>
      </c>
      <c r="L19" s="199">
        <f t="shared" si="0"/>
        <v>0</v>
      </c>
      <c r="M19" s="199">
        <f t="shared" si="0"/>
        <v>0</v>
      </c>
      <c r="O19" s="44"/>
    </row>
    <row r="20" spans="1:18" ht="15.75" thickTop="1" x14ac:dyDescent="0.25">
      <c r="C20" s="27"/>
      <c r="O20" s="44"/>
    </row>
    <row r="21" spans="1:18" x14ac:dyDescent="0.25">
      <c r="C21" s="27"/>
    </row>
    <row r="22" spans="1:18" x14ac:dyDescent="0.25">
      <c r="C22" s="27"/>
    </row>
    <row r="23" spans="1:18" x14ac:dyDescent="0.25">
      <c r="B23" s="25"/>
      <c r="C23" s="27"/>
    </row>
    <row r="24" spans="1:18" ht="21.6" customHeight="1" x14ac:dyDescent="0.25">
      <c r="B24" s="25"/>
      <c r="C24" s="27"/>
    </row>
    <row r="25" spans="1:18" x14ac:dyDescent="0.25">
      <c r="B25" s="25"/>
      <c r="C25" s="27"/>
    </row>
    <row r="26" spans="1:18" x14ac:dyDescent="0.25">
      <c r="C26" s="27"/>
    </row>
  </sheetData>
  <pageMargins left="0.7" right="0.7" top="0.75" bottom="0.75" header="0.3" footer="0.3"/>
  <pageSetup paperSize="5" scale="5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19F90-380C-4B4A-B3A5-B5DD3EEE8E80}">
  <sheetPr>
    <pageSetUpPr fitToPage="1"/>
  </sheetPr>
  <dimension ref="A1:R25"/>
  <sheetViews>
    <sheetView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11" sqref="J11"/>
    </sheetView>
  </sheetViews>
  <sheetFormatPr defaultRowHeight="15" x14ac:dyDescent="0.25"/>
  <cols>
    <col min="1" max="1" width="6.140625" bestFit="1" customWidth="1"/>
    <col min="2" max="2" width="33.85546875" customWidth="1"/>
    <col min="3" max="3" width="19.5703125" customWidth="1"/>
    <col min="4" max="4" width="14.28515625" hidden="1" customWidth="1"/>
    <col min="5" max="5" width="17.7109375" customWidth="1"/>
    <col min="6" max="6" width="12.5703125" hidden="1" customWidth="1"/>
    <col min="7" max="7" width="16.7109375" customWidth="1"/>
    <col min="8" max="8" width="15.85546875" customWidth="1"/>
    <col min="9" max="9" width="13.85546875" customWidth="1"/>
    <col min="10" max="10" width="14.28515625" customWidth="1"/>
    <col min="11" max="11" width="14" customWidth="1"/>
    <col min="12" max="13" width="15" customWidth="1"/>
    <col min="14" max="14" width="10.42578125" hidden="1" customWidth="1"/>
    <col min="15" max="15" width="55.140625" bestFit="1" customWidth="1"/>
    <col min="16" max="16" width="8.85546875" hidden="1" customWidth="1"/>
    <col min="17" max="17" width="59" hidden="1" customWidth="1"/>
    <col min="18" max="18" width="12.28515625" hidden="1" customWidth="1"/>
  </cols>
  <sheetData>
    <row r="1" spans="1:18" ht="19.5" thickBot="1" x14ac:dyDescent="0.35">
      <c r="A1" s="33"/>
      <c r="B1" s="195" t="s">
        <v>311</v>
      </c>
    </row>
    <row r="2" spans="1:18" s="2" customFormat="1" ht="52.5" customHeight="1" thickBot="1" x14ac:dyDescent="0.25">
      <c r="A2" s="34" t="s">
        <v>1</v>
      </c>
      <c r="B2" s="34" t="s">
        <v>199</v>
      </c>
      <c r="C2" s="34" t="s">
        <v>200</v>
      </c>
      <c r="D2" s="34" t="s">
        <v>6</v>
      </c>
      <c r="E2" s="37" t="s">
        <v>201</v>
      </c>
      <c r="F2" s="37" t="s">
        <v>202</v>
      </c>
      <c r="G2" s="37" t="s">
        <v>203</v>
      </c>
      <c r="H2" s="37" t="s">
        <v>204</v>
      </c>
      <c r="I2" s="37" t="s">
        <v>205</v>
      </c>
      <c r="J2" s="37" t="s">
        <v>206</v>
      </c>
      <c r="K2" s="37" t="s">
        <v>207</v>
      </c>
      <c r="L2" s="37" t="s">
        <v>324</v>
      </c>
      <c r="M2" s="37" t="s">
        <v>316</v>
      </c>
      <c r="N2" s="37" t="s">
        <v>9</v>
      </c>
      <c r="O2" s="48" t="s">
        <v>7</v>
      </c>
      <c r="P2" s="37" t="s">
        <v>236</v>
      </c>
      <c r="Q2" s="37" t="s">
        <v>237</v>
      </c>
      <c r="R2" s="37" t="s">
        <v>239</v>
      </c>
    </row>
    <row r="3" spans="1:18" ht="30" x14ac:dyDescent="0.25">
      <c r="A3" s="26" t="s">
        <v>311</v>
      </c>
      <c r="B3" s="28" t="s">
        <v>363</v>
      </c>
      <c r="C3" s="32"/>
      <c r="D3" s="29"/>
      <c r="E3" s="198">
        <v>7500000</v>
      </c>
      <c r="F3" s="198"/>
      <c r="G3" s="198">
        <v>304035.86</v>
      </c>
      <c r="H3" s="198">
        <v>373540.54</v>
      </c>
      <c r="I3" s="198">
        <v>6822423.5999999996</v>
      </c>
      <c r="J3" s="198">
        <v>607621</v>
      </c>
      <c r="K3" s="198">
        <v>6214802.5999999996</v>
      </c>
      <c r="L3" s="198"/>
      <c r="M3" s="198"/>
      <c r="N3" s="17"/>
      <c r="O3" s="196"/>
      <c r="P3" s="189"/>
      <c r="Q3" s="52" t="s">
        <v>263</v>
      </c>
      <c r="R3" s="18" t="s">
        <v>241</v>
      </c>
    </row>
    <row r="4" spans="1:18" x14ac:dyDescent="0.25">
      <c r="A4" s="26" t="s">
        <v>233</v>
      </c>
      <c r="B4" s="16" t="s">
        <v>233</v>
      </c>
      <c r="C4" s="32" t="s">
        <v>233</v>
      </c>
      <c r="D4" s="29"/>
      <c r="E4" s="198" t="s">
        <v>233</v>
      </c>
      <c r="F4" s="198"/>
      <c r="G4" s="198"/>
      <c r="H4" s="198"/>
      <c r="I4" s="198"/>
      <c r="J4" s="198"/>
      <c r="K4" s="198"/>
      <c r="L4" s="198"/>
      <c r="M4" s="198"/>
      <c r="N4" s="17"/>
      <c r="O4" s="196"/>
      <c r="P4" s="189" t="s">
        <v>238</v>
      </c>
      <c r="Q4" s="190" t="s">
        <v>242</v>
      </c>
      <c r="R4" s="18" t="s">
        <v>241</v>
      </c>
    </row>
    <row r="5" spans="1:18" x14ac:dyDescent="0.25">
      <c r="A5" s="26" t="s">
        <v>233</v>
      </c>
      <c r="B5" s="16" t="s">
        <v>233</v>
      </c>
      <c r="C5" s="32"/>
      <c r="D5" s="29"/>
      <c r="E5" s="198" t="s">
        <v>233</v>
      </c>
      <c r="F5" s="198"/>
      <c r="G5" s="198"/>
      <c r="H5" s="198"/>
      <c r="I5" s="198"/>
      <c r="J5" s="198"/>
      <c r="K5" s="198"/>
      <c r="L5" s="198"/>
      <c r="M5" s="198"/>
      <c r="N5" s="17"/>
      <c r="O5" s="196"/>
      <c r="P5" s="189" t="s">
        <v>238</v>
      </c>
      <c r="Q5" s="191" t="s">
        <v>242</v>
      </c>
      <c r="R5" s="18" t="s">
        <v>241</v>
      </c>
    </row>
    <row r="6" spans="1:18" x14ac:dyDescent="0.25">
      <c r="A6" s="26"/>
      <c r="B6" s="16"/>
      <c r="C6" s="32"/>
      <c r="D6" s="29"/>
      <c r="E6" s="198"/>
      <c r="F6" s="198"/>
      <c r="G6" s="198"/>
      <c r="H6" s="198"/>
      <c r="I6" s="198"/>
      <c r="J6" s="198"/>
      <c r="K6" s="198"/>
      <c r="L6" s="198"/>
      <c r="M6" s="198"/>
      <c r="N6" s="17"/>
      <c r="O6" s="188"/>
      <c r="P6" s="189"/>
      <c r="Q6" s="192"/>
      <c r="R6" s="18" t="s">
        <v>241</v>
      </c>
    </row>
    <row r="7" spans="1:18" x14ac:dyDescent="0.25">
      <c r="A7" s="26"/>
      <c r="B7" s="16"/>
      <c r="C7" s="32"/>
      <c r="D7" s="29"/>
      <c r="E7" s="198"/>
      <c r="F7" s="198"/>
      <c r="G7" s="198"/>
      <c r="H7" s="198"/>
      <c r="I7" s="198"/>
      <c r="J7" s="198"/>
      <c r="K7" s="198"/>
      <c r="L7" s="198"/>
      <c r="M7" s="198"/>
      <c r="N7" s="17"/>
      <c r="O7" s="190"/>
      <c r="P7" s="189"/>
      <c r="Q7" s="190"/>
      <c r="R7" s="18" t="s">
        <v>241</v>
      </c>
    </row>
    <row r="8" spans="1:18" x14ac:dyDescent="0.25">
      <c r="A8" s="26"/>
      <c r="B8" s="16"/>
      <c r="C8" s="32"/>
      <c r="D8" s="29"/>
      <c r="E8" s="198"/>
      <c r="F8" s="198"/>
      <c r="G8" s="198"/>
      <c r="H8" s="198"/>
      <c r="I8" s="198"/>
      <c r="J8" s="198"/>
      <c r="K8" s="198"/>
      <c r="L8" s="198"/>
      <c r="M8" s="198"/>
      <c r="N8" s="17"/>
      <c r="O8" s="190"/>
      <c r="P8" s="189"/>
      <c r="Q8" s="190"/>
      <c r="R8" s="18" t="s">
        <v>241</v>
      </c>
    </row>
    <row r="9" spans="1:18" x14ac:dyDescent="0.25">
      <c r="A9" s="26"/>
      <c r="B9" s="16"/>
      <c r="C9" s="32"/>
      <c r="D9" s="29"/>
      <c r="E9" s="198"/>
      <c r="F9" s="198"/>
      <c r="G9" s="198"/>
      <c r="H9" s="198"/>
      <c r="I9" s="198"/>
      <c r="J9" s="198"/>
      <c r="K9" s="198"/>
      <c r="L9" s="198"/>
      <c r="M9" s="198"/>
      <c r="N9" s="17"/>
      <c r="O9" s="188"/>
      <c r="P9" s="189"/>
      <c r="Q9" s="190"/>
      <c r="R9" s="18" t="s">
        <v>241</v>
      </c>
    </row>
    <row r="10" spans="1:18" x14ac:dyDescent="0.25">
      <c r="A10" s="26"/>
      <c r="B10" s="16"/>
      <c r="C10" s="32"/>
      <c r="D10" s="29"/>
      <c r="E10" s="198"/>
      <c r="F10" s="198"/>
      <c r="G10" s="198"/>
      <c r="H10" s="198"/>
      <c r="I10" s="198"/>
      <c r="J10" s="198"/>
      <c r="K10" s="198"/>
      <c r="L10" s="198"/>
      <c r="M10" s="198"/>
      <c r="N10" s="17"/>
      <c r="O10" s="191"/>
      <c r="P10" s="189"/>
      <c r="Q10" s="190"/>
      <c r="R10" s="18" t="s">
        <v>241</v>
      </c>
    </row>
    <row r="11" spans="1:18" x14ac:dyDescent="0.25">
      <c r="A11" s="26"/>
      <c r="B11" s="16"/>
      <c r="C11" s="32"/>
      <c r="D11" s="29"/>
      <c r="E11" s="198"/>
      <c r="F11" s="198"/>
      <c r="G11" s="198"/>
      <c r="H11" s="198"/>
      <c r="I11" s="198"/>
      <c r="J11" s="198"/>
      <c r="K11" s="198"/>
      <c r="L11" s="198"/>
      <c r="M11" s="198"/>
      <c r="N11" s="17"/>
      <c r="O11" s="49"/>
      <c r="P11" s="46"/>
      <c r="Q11" s="30"/>
      <c r="R11" s="18" t="s">
        <v>241</v>
      </c>
    </row>
    <row r="12" spans="1:18" x14ac:dyDescent="0.25">
      <c r="A12" s="26"/>
      <c r="B12" s="16"/>
      <c r="C12" s="32"/>
      <c r="D12" s="29"/>
      <c r="E12" s="198"/>
      <c r="F12" s="198"/>
      <c r="G12" s="198"/>
      <c r="H12" s="198"/>
      <c r="I12" s="198"/>
      <c r="J12" s="198"/>
      <c r="K12" s="198"/>
      <c r="L12" s="198"/>
      <c r="M12" s="198"/>
      <c r="N12" s="17"/>
      <c r="O12" s="49"/>
      <c r="P12" s="46"/>
      <c r="Q12" s="30"/>
      <c r="R12" s="18" t="s">
        <v>241</v>
      </c>
    </row>
    <row r="13" spans="1:18" x14ac:dyDescent="0.25">
      <c r="A13" s="26"/>
      <c r="B13" s="16"/>
      <c r="C13" s="32"/>
      <c r="D13" s="29"/>
      <c r="E13" s="198"/>
      <c r="F13" s="198"/>
      <c r="G13" s="198"/>
      <c r="H13" s="198"/>
      <c r="I13" s="198"/>
      <c r="J13" s="198"/>
      <c r="K13" s="198"/>
      <c r="L13" s="198"/>
      <c r="M13" s="198"/>
      <c r="N13" s="17"/>
      <c r="O13" s="49"/>
      <c r="P13" s="46"/>
      <c r="Q13" s="30"/>
      <c r="R13" s="18" t="s">
        <v>241</v>
      </c>
    </row>
    <row r="14" spans="1:18" x14ac:dyDescent="0.25">
      <c r="A14" s="26"/>
      <c r="B14" s="16"/>
      <c r="C14" s="32"/>
      <c r="D14" s="29"/>
      <c r="E14" s="198"/>
      <c r="F14" s="198"/>
      <c r="G14" s="198"/>
      <c r="H14" s="198"/>
      <c r="I14" s="198"/>
      <c r="J14" s="198"/>
      <c r="K14" s="198"/>
      <c r="L14" s="198"/>
      <c r="M14" s="198"/>
      <c r="N14" s="17"/>
      <c r="O14" s="31"/>
      <c r="P14" s="46"/>
      <c r="Q14" s="30"/>
      <c r="R14" s="18" t="s">
        <v>241</v>
      </c>
    </row>
    <row r="15" spans="1:18" x14ac:dyDescent="0.25">
      <c r="A15" s="26"/>
      <c r="B15" s="16"/>
      <c r="C15" s="32"/>
      <c r="D15" s="29"/>
      <c r="E15" s="198"/>
      <c r="F15" s="198"/>
      <c r="G15" s="198"/>
      <c r="H15" s="198"/>
      <c r="I15" s="198"/>
      <c r="J15" s="198"/>
      <c r="K15" s="198"/>
      <c r="L15" s="198"/>
      <c r="M15" s="198"/>
      <c r="N15" s="17"/>
      <c r="O15" s="31"/>
      <c r="P15" s="46"/>
      <c r="Q15" s="30"/>
      <c r="R15" s="18" t="s">
        <v>241</v>
      </c>
    </row>
    <row r="16" spans="1:18" x14ac:dyDescent="0.25">
      <c r="A16" s="26"/>
      <c r="B16" s="16"/>
      <c r="C16" s="32"/>
      <c r="D16" s="29"/>
      <c r="E16" s="198"/>
      <c r="F16" s="198"/>
      <c r="G16" s="198"/>
      <c r="H16" s="198"/>
      <c r="I16" s="198"/>
      <c r="J16" s="198"/>
      <c r="K16" s="198"/>
      <c r="L16" s="198"/>
      <c r="M16" s="198"/>
      <c r="N16" s="17"/>
      <c r="O16" s="49"/>
      <c r="P16" s="46"/>
      <c r="Q16" s="30"/>
      <c r="R16" s="6"/>
    </row>
    <row r="17" spans="1:18" x14ac:dyDescent="0.25">
      <c r="A17" s="26"/>
      <c r="B17" s="16"/>
      <c r="C17" s="32"/>
      <c r="D17" s="29"/>
      <c r="E17" s="198"/>
      <c r="F17" s="198"/>
      <c r="G17" s="198"/>
      <c r="H17" s="198"/>
      <c r="I17" s="198"/>
      <c r="J17" s="198"/>
      <c r="K17" s="198"/>
      <c r="L17" s="198"/>
      <c r="M17" s="198"/>
      <c r="N17" s="17"/>
      <c r="O17" s="49"/>
      <c r="P17" s="46"/>
      <c r="Q17" s="50"/>
      <c r="R17" s="6"/>
    </row>
    <row r="18" spans="1:18" ht="15.75" thickBot="1" x14ac:dyDescent="0.3">
      <c r="C18" s="187" t="s">
        <v>270</v>
      </c>
      <c r="D18" s="14">
        <f>SUM(D3:D17)</f>
        <v>0</v>
      </c>
      <c r="E18" s="199">
        <f>SUM(E3:E17)</f>
        <v>7500000</v>
      </c>
      <c r="F18" s="199">
        <f t="shared" ref="F18:M18" si="0">SUM(F3:F17)</f>
        <v>0</v>
      </c>
      <c r="G18" s="199">
        <f t="shared" si="0"/>
        <v>304035.86</v>
      </c>
      <c r="H18" s="199">
        <f t="shared" si="0"/>
        <v>373540.54</v>
      </c>
      <c r="I18" s="199">
        <f t="shared" si="0"/>
        <v>6822423.5999999996</v>
      </c>
      <c r="J18" s="199">
        <f t="shared" si="0"/>
        <v>607621</v>
      </c>
      <c r="K18" s="199">
        <f t="shared" si="0"/>
        <v>6214802.5999999996</v>
      </c>
      <c r="L18" s="199">
        <f t="shared" si="0"/>
        <v>0</v>
      </c>
      <c r="M18" s="199">
        <f t="shared" si="0"/>
        <v>0</v>
      </c>
      <c r="O18" s="44"/>
    </row>
    <row r="19" spans="1:18" ht="15.75" thickTop="1" x14ac:dyDescent="0.25">
      <c r="C19" s="27"/>
      <c r="O19" s="44"/>
    </row>
    <row r="20" spans="1:18" x14ac:dyDescent="0.25">
      <c r="C20" s="27"/>
    </row>
    <row r="21" spans="1:18" x14ac:dyDescent="0.25">
      <c r="C21" s="27"/>
    </row>
    <row r="22" spans="1:18" x14ac:dyDescent="0.25">
      <c r="B22" s="25"/>
      <c r="C22" s="27"/>
    </row>
    <row r="23" spans="1:18" ht="21.6" customHeight="1" x14ac:dyDescent="0.25">
      <c r="B23" s="25"/>
      <c r="C23" s="27"/>
    </row>
    <row r="24" spans="1:18" x14ac:dyDescent="0.25">
      <c r="B24" s="25"/>
      <c r="C24" s="27"/>
    </row>
    <row r="25" spans="1:18" x14ac:dyDescent="0.25">
      <c r="C25" s="27"/>
    </row>
  </sheetData>
  <pageMargins left="0.7" right="0.7" top="0.75" bottom="0.75" header="0.3" footer="0.3"/>
  <pageSetup paperSize="5"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5343D-1B82-4946-B5D5-FA0CAC737FF9}">
  <sheetPr>
    <pageSetUpPr fitToPage="1"/>
  </sheetPr>
  <dimension ref="A1:R25"/>
  <sheetViews>
    <sheetView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5" sqref="I5"/>
    </sheetView>
  </sheetViews>
  <sheetFormatPr defaultRowHeight="15" x14ac:dyDescent="0.25"/>
  <cols>
    <col min="1" max="1" width="6.140625" bestFit="1" customWidth="1"/>
    <col min="2" max="2" width="33.85546875" customWidth="1"/>
    <col min="3" max="3" width="19.5703125" customWidth="1"/>
    <col min="4" max="4" width="14.28515625" hidden="1" customWidth="1"/>
    <col min="5" max="5" width="17.7109375" customWidth="1"/>
    <col min="6" max="6" width="12.5703125" hidden="1" customWidth="1"/>
    <col min="7" max="7" width="16.7109375" customWidth="1"/>
    <col min="8" max="8" width="15.85546875" customWidth="1"/>
    <col min="9" max="9" width="13.85546875" customWidth="1"/>
    <col min="10" max="10" width="14.28515625" customWidth="1"/>
    <col min="11" max="11" width="14" customWidth="1"/>
    <col min="12" max="13" width="15" customWidth="1"/>
    <col min="14" max="14" width="10.42578125" hidden="1" customWidth="1"/>
    <col min="15" max="15" width="55.140625" bestFit="1" customWidth="1"/>
    <col min="16" max="16" width="8.85546875" hidden="1" customWidth="1"/>
    <col min="17" max="17" width="59" hidden="1" customWidth="1"/>
    <col min="18" max="18" width="12.28515625" hidden="1" customWidth="1"/>
  </cols>
  <sheetData>
    <row r="1" spans="1:18" ht="19.5" thickBot="1" x14ac:dyDescent="0.35">
      <c r="A1" s="33"/>
      <c r="B1" s="195" t="s">
        <v>312</v>
      </c>
    </row>
    <row r="2" spans="1:18" s="2" customFormat="1" ht="52.5" customHeight="1" thickBot="1" x14ac:dyDescent="0.25">
      <c r="A2" s="34" t="s">
        <v>1</v>
      </c>
      <c r="B2" s="34" t="s">
        <v>199</v>
      </c>
      <c r="C2" s="34" t="s">
        <v>200</v>
      </c>
      <c r="D2" s="34" t="s">
        <v>6</v>
      </c>
      <c r="E2" s="37" t="s">
        <v>201</v>
      </c>
      <c r="F2" s="37" t="s">
        <v>202</v>
      </c>
      <c r="G2" s="37" t="s">
        <v>203</v>
      </c>
      <c r="H2" s="37" t="s">
        <v>204</v>
      </c>
      <c r="I2" s="37" t="s">
        <v>205</v>
      </c>
      <c r="J2" s="37" t="s">
        <v>206</v>
      </c>
      <c r="K2" s="37" t="s">
        <v>207</v>
      </c>
      <c r="L2" s="37" t="s">
        <v>324</v>
      </c>
      <c r="M2" s="37" t="s">
        <v>316</v>
      </c>
      <c r="N2" s="37" t="s">
        <v>9</v>
      </c>
      <c r="O2" s="48" t="s">
        <v>7</v>
      </c>
      <c r="P2" s="37" t="s">
        <v>236</v>
      </c>
      <c r="Q2" s="37" t="s">
        <v>237</v>
      </c>
      <c r="R2" s="37" t="s">
        <v>239</v>
      </c>
    </row>
    <row r="3" spans="1:18" ht="30" x14ac:dyDescent="0.25">
      <c r="A3" s="26" t="s">
        <v>312</v>
      </c>
      <c r="B3" s="28" t="s">
        <v>364</v>
      </c>
      <c r="C3" s="32"/>
      <c r="D3" s="29"/>
      <c r="E3" s="198">
        <v>5500000</v>
      </c>
      <c r="F3" s="198"/>
      <c r="G3" s="198">
        <v>25000</v>
      </c>
      <c r="H3" s="198">
        <v>0</v>
      </c>
      <c r="I3" s="198">
        <v>5475000</v>
      </c>
      <c r="J3" s="198">
        <v>1575000</v>
      </c>
      <c r="K3" s="198">
        <v>3900000</v>
      </c>
      <c r="L3" s="198"/>
      <c r="M3" s="198"/>
      <c r="N3" s="17"/>
      <c r="O3" s="197"/>
      <c r="P3" s="189"/>
      <c r="Q3" s="52" t="s">
        <v>263</v>
      </c>
      <c r="R3" s="18" t="s">
        <v>241</v>
      </c>
    </row>
    <row r="4" spans="1:18" x14ac:dyDescent="0.25">
      <c r="A4" s="26" t="s">
        <v>233</v>
      </c>
      <c r="B4" s="16" t="s">
        <v>233</v>
      </c>
      <c r="C4" s="32" t="s">
        <v>233</v>
      </c>
      <c r="D4" s="29"/>
      <c r="E4" s="198" t="s">
        <v>233</v>
      </c>
      <c r="F4" s="198"/>
      <c r="G4" s="198"/>
      <c r="H4" s="198"/>
      <c r="I4" s="198"/>
      <c r="J4" s="198"/>
      <c r="K4" s="198"/>
      <c r="L4" s="198"/>
      <c r="M4" s="198"/>
      <c r="N4" s="17"/>
      <c r="O4" s="197"/>
      <c r="P4" s="189" t="s">
        <v>238</v>
      </c>
      <c r="Q4" s="190" t="s">
        <v>242</v>
      </c>
      <c r="R4" s="18" t="s">
        <v>241</v>
      </c>
    </row>
    <row r="5" spans="1:18" x14ac:dyDescent="0.25">
      <c r="A5" s="26" t="s">
        <v>233</v>
      </c>
      <c r="B5" s="16" t="s">
        <v>233</v>
      </c>
      <c r="C5" s="32"/>
      <c r="D5" s="29"/>
      <c r="E5" s="198" t="s">
        <v>233</v>
      </c>
      <c r="F5" s="198"/>
      <c r="G5" s="198"/>
      <c r="H5" s="198"/>
      <c r="I5" s="198"/>
      <c r="J5" s="198"/>
      <c r="K5" s="198"/>
      <c r="L5" s="198"/>
      <c r="M5" s="198"/>
      <c r="N5" s="17"/>
      <c r="O5" s="197"/>
      <c r="P5" s="189" t="s">
        <v>238</v>
      </c>
      <c r="Q5" s="191" t="s">
        <v>242</v>
      </c>
      <c r="R5" s="18" t="s">
        <v>241</v>
      </c>
    </row>
    <row r="6" spans="1:18" x14ac:dyDescent="0.25">
      <c r="A6" s="26"/>
      <c r="B6" s="16"/>
      <c r="C6" s="32"/>
      <c r="D6" s="29"/>
      <c r="E6" s="198"/>
      <c r="F6" s="198"/>
      <c r="G6" s="198"/>
      <c r="H6" s="198"/>
      <c r="I6" s="198"/>
      <c r="J6" s="198"/>
      <c r="K6" s="198"/>
      <c r="L6" s="198"/>
      <c r="M6" s="198"/>
      <c r="N6" s="17"/>
      <c r="O6" s="188"/>
      <c r="P6" s="189"/>
      <c r="Q6" s="192"/>
      <c r="R6" s="18" t="s">
        <v>241</v>
      </c>
    </row>
    <row r="7" spans="1:18" x14ac:dyDescent="0.25">
      <c r="A7" s="26"/>
      <c r="B7" s="16"/>
      <c r="C7" s="32"/>
      <c r="D7" s="29"/>
      <c r="E7" s="198"/>
      <c r="F7" s="198"/>
      <c r="G7" s="198"/>
      <c r="H7" s="198"/>
      <c r="I7" s="198"/>
      <c r="J7" s="198"/>
      <c r="K7" s="198"/>
      <c r="L7" s="198"/>
      <c r="M7" s="198"/>
      <c r="N7" s="17"/>
      <c r="O7" s="190"/>
      <c r="P7" s="189"/>
      <c r="Q7" s="190"/>
      <c r="R7" s="18" t="s">
        <v>241</v>
      </c>
    </row>
    <row r="8" spans="1:18" x14ac:dyDescent="0.25">
      <c r="A8" s="26"/>
      <c r="B8" s="16"/>
      <c r="C8" s="32"/>
      <c r="D8" s="29"/>
      <c r="E8" s="198"/>
      <c r="F8" s="198"/>
      <c r="G8" s="198"/>
      <c r="H8" s="198"/>
      <c r="I8" s="198"/>
      <c r="J8" s="198"/>
      <c r="K8" s="198"/>
      <c r="L8" s="198"/>
      <c r="M8" s="198"/>
      <c r="N8" s="17"/>
      <c r="O8" s="190"/>
      <c r="P8" s="189"/>
      <c r="Q8" s="190"/>
      <c r="R8" s="18" t="s">
        <v>241</v>
      </c>
    </row>
    <row r="9" spans="1:18" x14ac:dyDescent="0.25">
      <c r="A9" s="26"/>
      <c r="B9" s="16"/>
      <c r="C9" s="32"/>
      <c r="D9" s="29"/>
      <c r="E9" s="198"/>
      <c r="F9" s="198"/>
      <c r="G9" s="198"/>
      <c r="H9" s="198"/>
      <c r="I9" s="198"/>
      <c r="J9" s="198"/>
      <c r="K9" s="198"/>
      <c r="L9" s="198"/>
      <c r="M9" s="198"/>
      <c r="N9" s="17"/>
      <c r="O9" s="188"/>
      <c r="P9" s="189"/>
      <c r="Q9" s="190"/>
      <c r="R9" s="18" t="s">
        <v>241</v>
      </c>
    </row>
    <row r="10" spans="1:18" x14ac:dyDescent="0.25">
      <c r="A10" s="26"/>
      <c r="B10" s="16"/>
      <c r="C10" s="32"/>
      <c r="D10" s="29"/>
      <c r="E10" s="198"/>
      <c r="F10" s="198"/>
      <c r="G10" s="198"/>
      <c r="H10" s="198"/>
      <c r="I10" s="198"/>
      <c r="J10" s="198"/>
      <c r="K10" s="198"/>
      <c r="L10" s="198"/>
      <c r="M10" s="198"/>
      <c r="N10" s="17"/>
      <c r="O10" s="191"/>
      <c r="P10" s="189"/>
      <c r="Q10" s="190"/>
      <c r="R10" s="18" t="s">
        <v>241</v>
      </c>
    </row>
    <row r="11" spans="1:18" x14ac:dyDescent="0.25">
      <c r="A11" s="26"/>
      <c r="B11" s="16"/>
      <c r="C11" s="32"/>
      <c r="D11" s="29"/>
      <c r="E11" s="198"/>
      <c r="F11" s="198"/>
      <c r="G11" s="198"/>
      <c r="H11" s="198"/>
      <c r="I11" s="198"/>
      <c r="J11" s="198"/>
      <c r="K11" s="198"/>
      <c r="L11" s="198"/>
      <c r="M11" s="198"/>
      <c r="N11" s="17"/>
      <c r="O11" s="49"/>
      <c r="P11" s="46"/>
      <c r="Q11" s="30"/>
      <c r="R11" s="18" t="s">
        <v>241</v>
      </c>
    </row>
    <row r="12" spans="1:18" x14ac:dyDescent="0.25">
      <c r="A12" s="26"/>
      <c r="B12" s="16"/>
      <c r="C12" s="32"/>
      <c r="D12" s="29"/>
      <c r="E12" s="198"/>
      <c r="F12" s="198"/>
      <c r="G12" s="198"/>
      <c r="H12" s="198"/>
      <c r="I12" s="198"/>
      <c r="J12" s="198"/>
      <c r="K12" s="198"/>
      <c r="L12" s="198"/>
      <c r="M12" s="198"/>
      <c r="N12" s="17"/>
      <c r="O12" s="49"/>
      <c r="P12" s="46"/>
      <c r="Q12" s="30"/>
      <c r="R12" s="18" t="s">
        <v>241</v>
      </c>
    </row>
    <row r="13" spans="1:18" x14ac:dyDescent="0.25">
      <c r="A13" s="26"/>
      <c r="B13" s="16"/>
      <c r="C13" s="32"/>
      <c r="D13" s="29"/>
      <c r="E13" s="198"/>
      <c r="F13" s="198"/>
      <c r="G13" s="198"/>
      <c r="H13" s="198"/>
      <c r="I13" s="198"/>
      <c r="J13" s="198"/>
      <c r="K13" s="198"/>
      <c r="L13" s="198"/>
      <c r="M13" s="198"/>
      <c r="N13" s="17"/>
      <c r="O13" s="49"/>
      <c r="P13" s="46"/>
      <c r="Q13" s="30"/>
      <c r="R13" s="18" t="s">
        <v>241</v>
      </c>
    </row>
    <row r="14" spans="1:18" x14ac:dyDescent="0.25">
      <c r="A14" s="26"/>
      <c r="B14" s="16"/>
      <c r="C14" s="32"/>
      <c r="D14" s="29"/>
      <c r="E14" s="198"/>
      <c r="F14" s="198"/>
      <c r="G14" s="198"/>
      <c r="H14" s="198"/>
      <c r="I14" s="198"/>
      <c r="J14" s="198"/>
      <c r="K14" s="198"/>
      <c r="L14" s="198"/>
      <c r="M14" s="198"/>
      <c r="N14" s="17"/>
      <c r="O14" s="31"/>
      <c r="P14" s="46"/>
      <c r="Q14" s="30"/>
      <c r="R14" s="18" t="s">
        <v>241</v>
      </c>
    </row>
    <row r="15" spans="1:18" x14ac:dyDescent="0.25">
      <c r="A15" s="26"/>
      <c r="B15" s="16"/>
      <c r="C15" s="32"/>
      <c r="D15" s="29"/>
      <c r="E15" s="198"/>
      <c r="F15" s="198"/>
      <c r="G15" s="198"/>
      <c r="H15" s="198"/>
      <c r="I15" s="198"/>
      <c r="J15" s="198"/>
      <c r="K15" s="198"/>
      <c r="L15" s="198"/>
      <c r="M15" s="198"/>
      <c r="N15" s="17"/>
      <c r="O15" s="31"/>
      <c r="P15" s="46"/>
      <c r="Q15" s="30"/>
      <c r="R15" s="18" t="s">
        <v>241</v>
      </c>
    </row>
    <row r="16" spans="1:18" x14ac:dyDescent="0.25">
      <c r="A16" s="26"/>
      <c r="B16" s="16"/>
      <c r="C16" s="32"/>
      <c r="D16" s="29"/>
      <c r="E16" s="198"/>
      <c r="F16" s="198"/>
      <c r="G16" s="198"/>
      <c r="H16" s="198"/>
      <c r="I16" s="198"/>
      <c r="J16" s="198"/>
      <c r="K16" s="198"/>
      <c r="L16" s="198"/>
      <c r="M16" s="198"/>
      <c r="N16" s="17"/>
      <c r="O16" s="49"/>
      <c r="P16" s="46"/>
      <c r="Q16" s="30"/>
      <c r="R16" s="6"/>
    </row>
    <row r="17" spans="1:18" x14ac:dyDescent="0.25">
      <c r="A17" s="26"/>
      <c r="B17" s="16"/>
      <c r="C17" s="32"/>
      <c r="D17" s="29"/>
      <c r="E17" s="198"/>
      <c r="F17" s="198"/>
      <c r="G17" s="198"/>
      <c r="H17" s="198"/>
      <c r="I17" s="198"/>
      <c r="J17" s="198"/>
      <c r="K17" s="198"/>
      <c r="L17" s="198"/>
      <c r="M17" s="198"/>
      <c r="N17" s="17"/>
      <c r="O17" s="49"/>
      <c r="P17" s="46"/>
      <c r="Q17" s="50"/>
      <c r="R17" s="6"/>
    </row>
    <row r="18" spans="1:18" ht="15.75" thickBot="1" x14ac:dyDescent="0.3">
      <c r="C18" s="187" t="s">
        <v>270</v>
      </c>
      <c r="D18" s="14">
        <f>SUM(D3:D17)</f>
        <v>0</v>
      </c>
      <c r="E18" s="199">
        <f>SUM(E3:E17)</f>
        <v>5500000</v>
      </c>
      <c r="F18" s="199">
        <f t="shared" ref="F18:M18" si="0">SUM(F3:F17)</f>
        <v>0</v>
      </c>
      <c r="G18" s="199">
        <f t="shared" si="0"/>
        <v>25000</v>
      </c>
      <c r="H18" s="199">
        <f t="shared" si="0"/>
        <v>0</v>
      </c>
      <c r="I18" s="199">
        <f t="shared" si="0"/>
        <v>5475000</v>
      </c>
      <c r="J18" s="199">
        <f t="shared" si="0"/>
        <v>1575000</v>
      </c>
      <c r="K18" s="199">
        <f t="shared" si="0"/>
        <v>3900000</v>
      </c>
      <c r="L18" s="199">
        <f t="shared" si="0"/>
        <v>0</v>
      </c>
      <c r="M18" s="199">
        <f t="shared" si="0"/>
        <v>0</v>
      </c>
      <c r="O18" s="44"/>
    </row>
    <row r="19" spans="1:18" ht="15.75" thickTop="1" x14ac:dyDescent="0.25">
      <c r="C19" s="27"/>
      <c r="O19" s="44"/>
    </row>
    <row r="20" spans="1:18" x14ac:dyDescent="0.25">
      <c r="C20" s="27"/>
    </row>
    <row r="21" spans="1:18" x14ac:dyDescent="0.25">
      <c r="C21" s="27"/>
    </row>
    <row r="22" spans="1:18" x14ac:dyDescent="0.25">
      <c r="B22" s="25"/>
      <c r="C22" s="27"/>
    </row>
    <row r="23" spans="1:18" ht="21.6" customHeight="1" x14ac:dyDescent="0.25">
      <c r="B23" s="25"/>
      <c r="C23" s="27"/>
    </row>
    <row r="24" spans="1:18" x14ac:dyDescent="0.25">
      <c r="B24" s="25"/>
      <c r="C24" s="27"/>
    </row>
    <row r="25" spans="1:18" x14ac:dyDescent="0.25">
      <c r="C25" s="27"/>
    </row>
  </sheetData>
  <pageMargins left="0.7" right="0.7" top="0.75" bottom="0.75" header="0.3" footer="0.3"/>
  <pageSetup paperSize="5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Rollup</vt:lpstr>
      <vt:lpstr>Project Management Rollup</vt:lpstr>
      <vt:lpstr>CALE McKee Edits</vt:lpstr>
      <vt:lpstr>$71 MM</vt:lpstr>
      <vt:lpstr>CB47</vt:lpstr>
      <vt:lpstr>CB48</vt:lpstr>
      <vt:lpstr>CB49</vt:lpstr>
      <vt:lpstr>CB4B</vt:lpstr>
      <vt:lpstr>CB4C</vt:lpstr>
      <vt:lpstr>$71 Million</vt:lpstr>
      <vt:lpstr>$79 Million</vt:lpstr>
      <vt:lpstr>'$71 MM'!Print_Area</vt:lpstr>
      <vt:lpstr>'$71 MM'!Print_Titles</vt:lpstr>
    </vt:vector>
  </TitlesOfParts>
  <Company>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Sallee, Korey L (EEC)</dc:creator>
  <cp:lastModifiedBy>Goins, Glenna S (OSBD)</cp:lastModifiedBy>
  <cp:lastPrinted>2024-07-01T17:47:17Z</cp:lastPrinted>
  <dcterms:created xsi:type="dcterms:W3CDTF">2019-03-22T12:11:51Z</dcterms:created>
  <dcterms:modified xsi:type="dcterms:W3CDTF">2024-07-01T20:35:47Z</dcterms:modified>
</cp:coreProperties>
</file>